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oduccion de Servicios\1.PRODUCCION DE SERVICIOS\2024\12-DICIEMBRE\"/>
    </mc:Choice>
  </mc:AlternateContent>
  <bookViews>
    <workbookView xWindow="0" yWindow="0" windowWidth="23295" windowHeight="1575"/>
  </bookViews>
  <sheets>
    <sheet name="Ficha26_ocupacion_cama" sheetId="4" r:id="rId1"/>
    <sheet name="Ficha-Nº26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4" l="1"/>
  <c r="C20" i="4"/>
  <c r="B21" i="4"/>
  <c r="C21" i="4"/>
  <c r="C19" i="4"/>
  <c r="B19" i="4"/>
  <c r="AK21" i="4"/>
  <c r="AK20" i="4"/>
  <c r="AK19" i="4"/>
  <c r="D21" i="4" l="1"/>
  <c r="D20" i="4"/>
  <c r="D19" i="4"/>
  <c r="AK9" i="4" l="1"/>
  <c r="AK8" i="4"/>
  <c r="AK7" i="4"/>
  <c r="AN9" i="4"/>
  <c r="AN8" i="4"/>
  <c r="AN7" i="4"/>
  <c r="AH9" i="4"/>
  <c r="AH8" i="4"/>
  <c r="AH7" i="4"/>
  <c r="AE9" i="4" l="1"/>
  <c r="AE8" i="4"/>
  <c r="AE7" i="4"/>
  <c r="AB9" i="4"/>
  <c r="AB8" i="4"/>
  <c r="AB7" i="4"/>
  <c r="Y9" i="4"/>
  <c r="Y8" i="4"/>
  <c r="Y7" i="4"/>
  <c r="V9" i="4"/>
  <c r="V8" i="4"/>
  <c r="V7" i="4"/>
  <c r="S9" i="4"/>
  <c r="S8" i="4"/>
  <c r="S7" i="4"/>
  <c r="P9" i="4"/>
  <c r="P8" i="4"/>
  <c r="P7" i="4"/>
  <c r="M9" i="4"/>
  <c r="M8" i="4"/>
  <c r="M7" i="4"/>
  <c r="J9" i="4"/>
  <c r="J8" i="4"/>
  <c r="J7" i="4"/>
  <c r="G7" i="4"/>
  <c r="G8" i="4"/>
  <c r="G9" i="4"/>
  <c r="AE19" i="4"/>
  <c r="AE20" i="4"/>
  <c r="AB19" i="4"/>
  <c r="AB20" i="4"/>
  <c r="Y19" i="4"/>
  <c r="Y20" i="4"/>
  <c r="V19" i="4"/>
  <c r="V20" i="4"/>
  <c r="S19" i="4"/>
  <c r="S20" i="4"/>
  <c r="P19" i="4"/>
  <c r="P20" i="4"/>
  <c r="M19" i="4"/>
  <c r="M20" i="4"/>
  <c r="J19" i="4"/>
  <c r="J20" i="4"/>
  <c r="G19" i="4"/>
  <c r="G20" i="4"/>
  <c r="AE21" i="4"/>
  <c r="AB21" i="4"/>
  <c r="Y21" i="4"/>
  <c r="V21" i="4"/>
  <c r="S21" i="4"/>
  <c r="P21" i="4"/>
  <c r="M21" i="4"/>
  <c r="J21" i="4"/>
  <c r="G21" i="4"/>
  <c r="C9" i="4" l="1"/>
  <c r="B9" i="4"/>
  <c r="C8" i="4"/>
  <c r="B8" i="4"/>
  <c r="C7" i="4"/>
  <c r="B7" i="4"/>
  <c r="D9" i="4" l="1"/>
  <c r="D7" i="4"/>
  <c r="D8" i="4"/>
</calcChain>
</file>

<file path=xl/sharedStrings.xml><?xml version="1.0" encoding="utf-8"?>
<sst xmlns="http://schemas.openxmlformats.org/spreadsheetml/2006/main" count="161" uniqueCount="54">
  <si>
    <t>HOSPITALES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</si>
  <si>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</si>
  <si>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</si>
  <si>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</si>
  <si>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</si>
  <si>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</si>
  <si>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</si>
  <si>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</si>
  <si>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</si>
  <si>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</si>
  <si>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</si>
  <si>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</si>
  <si>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Setiembre</t>
  </si>
  <si>
    <t>N° Pacientes dia</t>
  </si>
  <si>
    <t>N° Dias cama disponibles</t>
  </si>
  <si>
    <t>Porcentaje Ocupación Cama</t>
  </si>
  <si>
    <t>Porcentaje Ocupacion Cama</t>
  </si>
  <si>
    <t>TOTAL</t>
  </si>
  <si>
    <t>FICHA N°26: INDICADOR DE PORCENTAJE DE OCUPACION CAMA</t>
  </si>
  <si>
    <r>
      <t xml:space="preserve">Logro esperado =&gt; </t>
    </r>
    <r>
      <rPr>
        <b/>
        <sz val="18"/>
        <color rgb="FFFF0000"/>
        <rFont val="Calibri"/>
        <family val="2"/>
        <scheme val="minor"/>
      </rPr>
      <t>&gt;=80%</t>
    </r>
  </si>
  <si>
    <t xml:space="preserve">Indicador: Porcentaje de ocupación cama </t>
  </si>
  <si>
    <t>Número total de pacientes-día del mes se obtiene de la sumatoria de todos los pacientes-día censados diariamente durante el mes. Un paciente-día es el paciente que ocupa una cama de hospitalización en un día calendario.</t>
  </si>
  <si>
    <t>Número de días cama operativas por cada día del mes.</t>
  </si>
  <si>
    <t>MINSA</t>
  </si>
  <si>
    <t>NUMERADOR</t>
  </si>
  <si>
    <t>DENOMINADOR</t>
  </si>
  <si>
    <t>INDICADOR</t>
  </si>
  <si>
    <t>ENERO</t>
  </si>
  <si>
    <t>FEBRERO</t>
  </si>
  <si>
    <t>MARZO</t>
  </si>
  <si>
    <t>N° Dias camas operativas</t>
  </si>
  <si>
    <t>Periodo de Evaluación:</t>
  </si>
  <si>
    <t>Fuente de Datos:</t>
  </si>
  <si>
    <t>HOSP.DANIEL A.CARRION    (III-1)</t>
  </si>
  <si>
    <t>HOSP. APOYO SAN JOSE       (II-2)</t>
  </si>
  <si>
    <t>HOSPITAL DE VENTANILLA   (II-1)</t>
  </si>
  <si>
    <t>ND:  No Disponible.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</si>
  <si>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Formato F500.2 Aplicativo Camas</t>
    </r>
  </si>
  <si>
    <t>ABRIL</t>
  </si>
  <si>
    <t>MAYO</t>
  </si>
  <si>
    <t>JUNIO</t>
  </si>
  <si>
    <t>JULIO</t>
  </si>
  <si>
    <t>Actualizado por Minsa ( Julio )</t>
  </si>
  <si>
    <t>https://public.tableau.com/app/profile/larissa.casanova/viz/TABLEROMONITORES/INICIO?publish=yes</t>
  </si>
  <si>
    <t>AGOSTO</t>
  </si>
  <si>
    <t>SETIEMBRE</t>
  </si>
  <si>
    <t>00006218 - NAC. DANIEL A. CARRION</t>
  </si>
  <si>
    <t>00006219 - HOSPITAL SAN JOSE</t>
  </si>
  <si>
    <t>00007126 - HOSPITAL DE VENTANILLA</t>
  </si>
  <si>
    <t>OCTUBRE</t>
  </si>
  <si>
    <t>NOVIEMBRE</t>
  </si>
  <si>
    <t xml:space="preserve"> DIRESA CALLAO - ENERO - DICIEMBRE   2024</t>
  </si>
  <si>
    <t>NOVIEMBRE 2024</t>
  </si>
  <si>
    <t>FICHA 500.2 (RENOXI) (19/12/2024)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</si>
</sst>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 tint="-4.9989318521683403E-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5" fillId="0" borderId="0"/>
    <xf numFmtId="0" fontId="15" fillId="0" borderId="0"/>
    <xf numFmtId="0" fontId="7" fillId="0" borderId="0"/>
    <xf numFmtId="0" fontId="15" fillId="0" borderId="0"/>
    <xf numFmtId="0" fontId="17" fillId="0" borderId="0" applyNumberForma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1" fontId="0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9" fontId="1" fillId="3" borderId="2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 wrapText="1"/>
    </xf>
    <xf numFmtId="1" fontId="0" fillId="0" borderId="13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10" xfId="0" applyNumberFormat="1" applyFont="1" applyBorder="1" applyAlignment="1">
      <alignment horizontal="center" vertical="center"/>
    </xf>
    <xf numFmtId="1" fontId="0" fillId="0" borderId="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0" fillId="0" borderId="15" xfId="0" applyNumberFormat="1" applyFont="1" applyBorder="1" applyAlignment="1">
      <alignment horizontal="center" vertical="center"/>
    </xf>
    <xf numFmtId="1" fontId="0" fillId="0" borderId="16" xfId="0" applyNumberFormat="1" applyFont="1" applyBorder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3" fillId="4" borderId="1" xfId="3" applyFont="1" applyFill="1" applyBorder="1" applyAlignment="1">
      <alignment horizontal="center" vertical="center" wrapText="1"/>
    </xf>
    <xf numFmtId="0" fontId="14" fillId="5" borderId="1" xfId="3" applyFont="1" applyFill="1" applyBorder="1" applyAlignment="1">
      <alignment horizontal="center" vertical="center" wrapText="1"/>
    </xf>
    <xf numFmtId="164" fontId="9" fillId="0" borderId="4" xfId="2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16" xfId="0" applyNumberFormat="1" applyFont="1" applyFill="1" applyBorder="1" applyAlignment="1">
      <alignment horizontal="center" vertical="center"/>
    </xf>
    <xf numFmtId="1" fontId="0" fillId="0" borderId="17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 vertical="center"/>
    </xf>
    <xf numFmtId="1" fontId="0" fillId="0" borderId="8" xfId="0" applyNumberFormat="1" applyFont="1" applyFill="1" applyBorder="1" applyAlignment="1">
      <alignment horizontal="center" vertical="center"/>
    </xf>
    <xf numFmtId="1" fontId="0" fillId="0" borderId="10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7" fontId="4" fillId="7" borderId="0" xfId="0" quotePrefix="1" applyNumberFormat="1" applyFont="1" applyFill="1"/>
    <xf numFmtId="0" fontId="16" fillId="0" borderId="0" xfId="0" applyFont="1"/>
    <xf numFmtId="0" fontId="0" fillId="0" borderId="8" xfId="0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7" borderId="0" xfId="0" applyFill="1"/>
    <xf numFmtId="0" fontId="13" fillId="4" borderId="8" xfId="3" applyFont="1" applyFill="1" applyBorder="1" applyAlignment="1">
      <alignment horizontal="center" vertical="center" wrapText="1"/>
    </xf>
    <xf numFmtId="3" fontId="0" fillId="0" borderId="8" xfId="0" applyNumberForma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0" fontId="19" fillId="10" borderId="2" xfId="3" applyFont="1" applyFill="1" applyBorder="1" applyAlignment="1">
      <alignment horizontal="center" vertical="center" wrapText="1"/>
    </xf>
    <xf numFmtId="0" fontId="14" fillId="9" borderId="12" xfId="3" applyFont="1" applyFill="1" applyBorder="1" applyAlignment="1">
      <alignment horizontal="center" vertical="center" wrapText="1"/>
    </xf>
    <xf numFmtId="3" fontId="9" fillId="0" borderId="13" xfId="0" applyNumberFormat="1" applyFont="1" applyFill="1" applyBorder="1" applyAlignment="1">
      <alignment horizontal="center"/>
    </xf>
    <xf numFmtId="0" fontId="9" fillId="0" borderId="16" xfId="0" applyFont="1" applyBorder="1"/>
    <xf numFmtId="0" fontId="9" fillId="0" borderId="17" xfId="0" applyFont="1" applyBorder="1"/>
    <xf numFmtId="0" fontId="9" fillId="0" borderId="15" xfId="0" applyFont="1" applyBorder="1"/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164" fontId="9" fillId="0" borderId="4" xfId="2" applyNumberFormat="1" applyFont="1" applyFill="1" applyBorder="1" applyAlignment="1">
      <alignment horizontal="center" vertical="center"/>
    </xf>
    <xf numFmtId="164" fontId="9" fillId="6" borderId="4" xfId="2" applyNumberFormat="1" applyFont="1" applyFill="1" applyBorder="1" applyAlignment="1">
      <alignment horizontal="center" vertical="center"/>
    </xf>
    <xf numFmtId="164" fontId="9" fillId="0" borderId="24" xfId="2" applyNumberFormat="1" applyFont="1" applyBorder="1" applyAlignment="1">
      <alignment horizontal="center" vertical="center"/>
    </xf>
    <xf numFmtId="164" fontId="9" fillId="0" borderId="24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9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8" fillId="0" borderId="0" xfId="9" applyFont="1" applyAlignment="1">
      <alignment horizontal="center"/>
    </xf>
  </cellXfs>
  <cellStyles count="10">
    <cellStyle name="Hipervínculo" xfId="9" builtinId="8"/>
    <cellStyle name="Normal" xfId="0" builtinId="0"/>
    <cellStyle name="Normal 2" xfId="3"/>
    <cellStyle name="Normal 2 2" xfId="1"/>
    <cellStyle name="Normal 2 2 2" xfId="7"/>
    <cellStyle name="Normal 3" xfId="5"/>
    <cellStyle name="Normal 3 2" xfId="4"/>
    <cellStyle name="Normal 4" xfId="6"/>
    <cellStyle name="Normal 4 2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927100</xdr:colOff>
      <xdr:row>0</xdr:row>
      <xdr:rowOff>256381</xdr:rowOff>
    </xdr:from>
    <xdr:to>
      <xdr:col>12</xdr:col>
      <xdr:colOff>200819</xdr:colOff>
      <xdr:row>2</xdr:row>
      <xdr:rowOff>154781</xdr:rowOff>
    </xdr:to>
    <xdr:pic>
      <xdr:nvPicPr>
        <xdr:cNvPr id="4" name="Imagen 3" descr="C:\Users\yrumiche\Downloads\LOGO GRC (1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2756" y="256381"/>
          <a:ext cx="1369219" cy="612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846138</xdr:colOff>
      <xdr:row>0</xdr:row>
      <xdr:rowOff>287335</xdr:rowOff>
    </xdr:from>
    <xdr:to>
      <xdr:col>21</xdr:col>
      <xdr:colOff>90488</xdr:colOff>
      <xdr:row>2</xdr:row>
      <xdr:rowOff>173035</xdr:rowOff>
    </xdr:to>
    <xdr:pic>
      <xdr:nvPicPr>
        <xdr:cNvPr id="5" name="Imagen 4" descr="Logotipo&#10;&#10;Descripción generada automáticament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10451" y="287335"/>
          <a:ext cx="1316038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59531</xdr:colOff>
      <xdr:row>12</xdr:row>
      <xdr:rowOff>35719</xdr:rowOff>
    </xdr:from>
    <xdr:to>
      <xdr:col>40</xdr:col>
      <xdr:colOff>142875</xdr:colOff>
      <xdr:row>12</xdr:row>
      <xdr:rowOff>35719</xdr:rowOff>
    </xdr:to>
    <xdr:cxnSp macro="">
      <xdr:nvCxnSpPr>
        <xdr:cNvPr id="3" name="Conector recto 2"/>
        <xdr:cNvCxnSpPr/>
      </xdr:nvCxnSpPr>
      <xdr:spPr>
        <a:xfrm>
          <a:off x="59531" y="3952875"/>
          <a:ext cx="16383000" cy="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665906</xdr:colOff>
      <xdr:row>49</xdr:row>
      <xdr:rowOff>190136</xdr:rowOff>
    </xdr:to>
    <xdr:grpSp>
      <xdr:nvGrpSpPr>
        <xdr:cNvPr id="4" name="Grupo 3"/>
        <xdr:cNvGrpSpPr/>
      </xdr:nvGrpSpPr>
      <xdr:grpSpPr>
        <a:xfrm>
          <a:off x="9525" y="0"/>
          <a:ext cx="6752381" cy="9524636"/>
          <a:chOff x="9525" y="0"/>
          <a:chExt cx="6752381" cy="9524636"/>
        </a:xfrm>
      </xdr:grpSpPr>
      <xdr:pic>
        <xdr:nvPicPr>
          <xdr:cNvPr id="2" name="Imagen 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71525" y="0"/>
            <a:ext cx="5923809" cy="6609524"/>
          </a:xfrm>
          <a:prstGeom prst="rect">
            <a:avLst/>
          </a:prstGeom>
        </xdr:spPr>
      </xdr:pic>
      <xdr:pic>
        <xdr:nvPicPr>
          <xdr:cNvPr id="3" name="Imagen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525" y="6610350"/>
            <a:ext cx="6752381" cy="291428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ublic.tableau.com/app/profile/larissa.casanova/viz/TABLEROMONITORES/INICIO?publish=y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showGridLines="0" tabSelected="1" zoomScale="75" zoomScaleNormal="75" workbookViewId="0">
      <selection activeCell="AM12" sqref="AM12"/>
    </sheetView>
  </sheetViews>
  <sheetFormatPr baseColWidth="10" defaultRowHeight="15" x14ac:dyDescent="0.25"/>
  <cols>
    <col min="1" max="1" width="34.28515625" customWidth="1"/>
    <col min="2" max="2" width="15.28515625" customWidth="1"/>
    <col min="3" max="3" width="15.7109375" customWidth="1"/>
    <col min="4" max="4" width="12.7109375" customWidth="1"/>
    <col min="5" max="6" width="15.7109375" customWidth="1"/>
    <col min="7" max="7" width="11.7109375" customWidth="1"/>
    <col min="8" max="9" width="15.7109375" customWidth="1"/>
    <col min="10" max="10" width="11.7109375" customWidth="1"/>
    <col min="11" max="12" width="15.7109375" customWidth="1"/>
    <col min="13" max="13" width="11.7109375" customWidth="1"/>
    <col min="14" max="15" width="15.7109375" customWidth="1"/>
    <col min="16" max="16" width="11.7109375" customWidth="1"/>
    <col min="17" max="17" width="15" customWidth="1"/>
    <col min="18" max="18" width="15.7109375" customWidth="1"/>
    <col min="19" max="19" width="12.7109375" customWidth="1"/>
    <col min="20" max="20" width="15.85546875" customWidth="1"/>
    <col min="21" max="21" width="15.140625" customWidth="1"/>
    <col min="22" max="22" width="12.7109375" customWidth="1"/>
    <col min="23" max="24" width="15.7109375" customWidth="1"/>
    <col min="25" max="25" width="12.7109375" customWidth="1"/>
    <col min="26" max="27" width="15.7109375" customWidth="1"/>
    <col min="28" max="28" width="12.7109375" customWidth="1"/>
    <col min="29" max="30" width="15.7109375" customWidth="1"/>
    <col min="31" max="31" width="12.7109375" customWidth="1"/>
    <col min="32" max="33" width="15.7109375" customWidth="1"/>
    <col min="34" max="34" width="12.7109375" customWidth="1"/>
    <col min="35" max="36" width="15.7109375" customWidth="1"/>
    <col min="37" max="37" width="12.7109375" customWidth="1"/>
    <col min="38" max="39" width="15.7109375" customWidth="1"/>
    <col min="40" max="40" width="12.7109375" customWidth="1"/>
  </cols>
  <sheetData>
    <row r="1" spans="1:40" ht="28.5" x14ac:dyDescent="0.45">
      <c r="A1" s="1"/>
    </row>
    <row r="2" spans="1:40" s="4" customFormat="1" ht="27.75" customHeight="1" x14ac:dyDescent="0.3">
      <c r="A2" s="74" t="s">
        <v>18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3"/>
      <c r="AJ2" s="3"/>
      <c r="AK2" s="3"/>
      <c r="AL2" s="3"/>
      <c r="AM2" s="3"/>
      <c r="AN2" s="3"/>
    </row>
    <row r="3" spans="1:40" s="4" customFormat="1" ht="27" customHeight="1" x14ac:dyDescent="0.3">
      <c r="A3" s="74" t="s">
        <v>51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3"/>
      <c r="AJ3" s="3"/>
      <c r="AK3" s="3"/>
      <c r="AL3" s="3"/>
      <c r="AM3" s="3"/>
      <c r="AN3" s="3"/>
    </row>
    <row r="4" spans="1:40" ht="15.75" thickBot="1" x14ac:dyDescent="0.3"/>
    <row r="5" spans="1:40" ht="36.75" customHeight="1" thickBot="1" x14ac:dyDescent="0.3">
      <c r="A5" s="77" t="s">
        <v>0</v>
      </c>
      <c r="B5" s="78" t="s">
        <v>17</v>
      </c>
      <c r="C5" s="78"/>
      <c r="D5" s="78"/>
      <c r="E5" s="76" t="s">
        <v>1</v>
      </c>
      <c r="F5" s="76"/>
      <c r="G5" s="76"/>
      <c r="H5" s="76" t="s">
        <v>2</v>
      </c>
      <c r="I5" s="76"/>
      <c r="J5" s="76"/>
      <c r="K5" s="84" t="s">
        <v>3</v>
      </c>
      <c r="L5" s="76"/>
      <c r="M5" s="76"/>
      <c r="N5" s="76" t="s">
        <v>4</v>
      </c>
      <c r="O5" s="76"/>
      <c r="P5" s="76"/>
      <c r="Q5" s="76" t="s">
        <v>5</v>
      </c>
      <c r="R5" s="76"/>
      <c r="S5" s="76"/>
      <c r="T5" s="84" t="s">
        <v>6</v>
      </c>
      <c r="U5" s="76"/>
      <c r="V5" s="85"/>
      <c r="W5" s="76" t="s">
        <v>7</v>
      </c>
      <c r="X5" s="76"/>
      <c r="Y5" s="76"/>
      <c r="Z5" s="84" t="s">
        <v>8</v>
      </c>
      <c r="AA5" s="76"/>
      <c r="AB5" s="76"/>
      <c r="AC5" s="76" t="s">
        <v>12</v>
      </c>
      <c r="AD5" s="76"/>
      <c r="AE5" s="76"/>
      <c r="AF5" s="76" t="s">
        <v>9</v>
      </c>
      <c r="AG5" s="76"/>
      <c r="AH5" s="76"/>
      <c r="AI5" s="76" t="s">
        <v>10</v>
      </c>
      <c r="AJ5" s="76"/>
      <c r="AK5" s="76"/>
      <c r="AL5" s="84" t="s">
        <v>11</v>
      </c>
      <c r="AM5" s="76"/>
      <c r="AN5" s="76"/>
    </row>
    <row r="6" spans="1:40" ht="45.75" thickBot="1" x14ac:dyDescent="0.3">
      <c r="A6" s="77"/>
      <c r="B6" s="7" t="s">
        <v>14</v>
      </c>
      <c r="C6" s="7" t="s">
        <v>13</v>
      </c>
      <c r="D6" s="13" t="s">
        <v>16</v>
      </c>
      <c r="E6" s="8" t="s">
        <v>30</v>
      </c>
      <c r="F6" s="8" t="s">
        <v>13</v>
      </c>
      <c r="G6" s="14" t="s">
        <v>15</v>
      </c>
      <c r="H6" s="8" t="s">
        <v>30</v>
      </c>
      <c r="I6" s="8" t="s">
        <v>13</v>
      </c>
      <c r="J6" s="14" t="s">
        <v>15</v>
      </c>
      <c r="K6" s="17" t="s">
        <v>30</v>
      </c>
      <c r="L6" s="8" t="s">
        <v>13</v>
      </c>
      <c r="M6" s="14" t="s">
        <v>15</v>
      </c>
      <c r="N6" s="8" t="s">
        <v>30</v>
      </c>
      <c r="O6" s="8" t="s">
        <v>13</v>
      </c>
      <c r="P6" s="8" t="s">
        <v>15</v>
      </c>
      <c r="Q6" s="8" t="s">
        <v>30</v>
      </c>
      <c r="R6" s="8" t="s">
        <v>13</v>
      </c>
      <c r="S6" s="8" t="s">
        <v>15</v>
      </c>
      <c r="T6" s="17" t="s">
        <v>30</v>
      </c>
      <c r="U6" s="8" t="s">
        <v>13</v>
      </c>
      <c r="V6" s="22" t="s">
        <v>15</v>
      </c>
      <c r="W6" s="8" t="s">
        <v>30</v>
      </c>
      <c r="X6" s="8" t="s">
        <v>13</v>
      </c>
      <c r="Y6" s="8" t="s">
        <v>15</v>
      </c>
      <c r="Z6" s="17" t="s">
        <v>30</v>
      </c>
      <c r="AA6" s="8" t="s">
        <v>13</v>
      </c>
      <c r="AB6" s="8" t="s">
        <v>15</v>
      </c>
      <c r="AC6" s="8" t="s">
        <v>30</v>
      </c>
      <c r="AD6" s="8" t="s">
        <v>13</v>
      </c>
      <c r="AE6" s="8" t="s">
        <v>15</v>
      </c>
      <c r="AF6" s="8" t="s">
        <v>30</v>
      </c>
      <c r="AG6" s="8" t="s">
        <v>13</v>
      </c>
      <c r="AH6" s="8" t="s">
        <v>15</v>
      </c>
      <c r="AI6" s="8" t="s">
        <v>30</v>
      </c>
      <c r="AJ6" s="8" t="s">
        <v>13</v>
      </c>
      <c r="AK6" s="8" t="s">
        <v>15</v>
      </c>
      <c r="AL6" s="17" t="s">
        <v>30</v>
      </c>
      <c r="AM6" s="8" t="s">
        <v>13</v>
      </c>
      <c r="AN6" s="8" t="s">
        <v>15</v>
      </c>
    </row>
    <row r="7" spans="1:40" ht="24.95" customHeight="1" thickBot="1" x14ac:dyDescent="0.3">
      <c r="A7" s="31" t="s">
        <v>33</v>
      </c>
      <c r="B7" s="10">
        <f t="shared" ref="B7:C9" si="0">+E7+H7+K7+N7+Q7+T7+W7+Z7+AC7+AF7+AI7+AL7</f>
        <v>152315</v>
      </c>
      <c r="C7" s="10">
        <f t="shared" si="0"/>
        <v>119766</v>
      </c>
      <c r="D7" s="15">
        <f>IF(C7=0,"ND",((C7/B7)))</f>
        <v>0.78630469750188758</v>
      </c>
      <c r="E7" s="26">
        <v>11152</v>
      </c>
      <c r="F7" s="27">
        <v>8228</v>
      </c>
      <c r="G7" s="36">
        <f t="shared" ref="G7" si="1">IF(F7=0,"ND",((F7/E7)))</f>
        <v>0.73780487804878048</v>
      </c>
      <c r="H7" s="26">
        <v>10657</v>
      </c>
      <c r="I7" s="27">
        <v>8451</v>
      </c>
      <c r="J7" s="36">
        <f t="shared" ref="J7" si="2">IF(I7=0,"ND",((I7/H7)))</f>
        <v>0.79299990616496197</v>
      </c>
      <c r="K7" s="43">
        <v>11856</v>
      </c>
      <c r="L7" s="27">
        <v>9319</v>
      </c>
      <c r="M7" s="36">
        <f t="shared" ref="M7" si="3">IF(L7=0,"ND",((L7/K7)))</f>
        <v>0.78601551956815119</v>
      </c>
      <c r="N7" s="39">
        <v>12760</v>
      </c>
      <c r="O7" s="6">
        <v>10306</v>
      </c>
      <c r="P7" s="65">
        <f t="shared" ref="P7" si="4">IF(O7=0,"ND",((O7/N7)))</f>
        <v>0.80768025078369909</v>
      </c>
      <c r="Q7" s="23">
        <v>12379</v>
      </c>
      <c r="R7" s="6">
        <v>9653</v>
      </c>
      <c r="S7" s="64">
        <f t="shared" ref="S7" si="5">IF(R7=0,"ND",((R7/Q7)))</f>
        <v>0.77978835124000323</v>
      </c>
      <c r="T7" s="18">
        <v>12687</v>
      </c>
      <c r="U7" s="6">
        <v>10023</v>
      </c>
      <c r="V7" s="64">
        <f t="shared" ref="V7" si="6">IF(U7=0,"ND",((U7/T7)))</f>
        <v>0.79002128162686214</v>
      </c>
      <c r="W7" s="23">
        <v>13155</v>
      </c>
      <c r="X7" s="6">
        <v>10346</v>
      </c>
      <c r="Y7" s="64">
        <f t="shared" ref="Y7" si="7">IF(X7=0,"ND",((X7/W7)))</f>
        <v>0.7864690231851007</v>
      </c>
      <c r="Z7" s="18">
        <v>13398</v>
      </c>
      <c r="AA7" s="6">
        <v>10667</v>
      </c>
      <c r="AB7" s="65">
        <f t="shared" ref="AB7" si="8">IF(AA7=0,"ND",((AA7/Z7)))</f>
        <v>0.7961636065084341</v>
      </c>
      <c r="AC7" s="23">
        <v>13171</v>
      </c>
      <c r="AD7" s="6">
        <v>10621</v>
      </c>
      <c r="AE7" s="65">
        <f t="shared" ref="AE7" si="9">IF(AD7=0,"ND",((AD7/AC7)))</f>
        <v>0.80639283273859241</v>
      </c>
      <c r="AF7" s="26">
        <v>13179</v>
      </c>
      <c r="AG7" s="27">
        <v>10539</v>
      </c>
      <c r="AH7" s="65">
        <f t="shared" ref="AH7" si="10">IF(AG7=0,"ND",((AG7/AF7)))</f>
        <v>0.79968131117687224</v>
      </c>
      <c r="AI7" s="26">
        <v>13939</v>
      </c>
      <c r="AJ7" s="27">
        <v>10848</v>
      </c>
      <c r="AK7" s="64">
        <f t="shared" ref="AK7" si="11">IF(AJ7=0,"ND",((AJ7/AI7)))</f>
        <v>0.77824808092402609</v>
      </c>
      <c r="AL7" s="18">
        <v>13982</v>
      </c>
      <c r="AM7" s="6">
        <v>10765</v>
      </c>
      <c r="AN7" s="64">
        <f t="shared" ref="AN7" si="12">IF(AM7=0,"ND",((AM7/AL7)))</f>
        <v>0.76991846659991414</v>
      </c>
    </row>
    <row r="8" spans="1:40" ht="24.95" customHeight="1" thickBot="1" x14ac:dyDescent="0.3">
      <c r="A8" s="32" t="s">
        <v>34</v>
      </c>
      <c r="B8" s="11">
        <f t="shared" si="0"/>
        <v>16710</v>
      </c>
      <c r="C8" s="11">
        <f t="shared" si="0"/>
        <v>12080</v>
      </c>
      <c r="D8" s="15">
        <f t="shared" ref="D8:D9" si="13">IF(C8=0,"ND",((C8/B8)))</f>
        <v>0.72292040694195092</v>
      </c>
      <c r="E8" s="40">
        <v>275</v>
      </c>
      <c r="F8" s="28">
        <v>0</v>
      </c>
      <c r="G8" s="36">
        <f>IF(E8=0,"ND",((F8/E8)))</f>
        <v>0</v>
      </c>
      <c r="H8" s="40">
        <v>262</v>
      </c>
      <c r="I8" s="42">
        <v>0</v>
      </c>
      <c r="J8" s="36">
        <f>IF(H8=0,"ND",((I8/H8)))</f>
        <v>0</v>
      </c>
      <c r="K8" s="44">
        <v>273</v>
      </c>
      <c r="L8" s="28">
        <v>0</v>
      </c>
      <c r="M8" s="36">
        <f>IF(K8=0,"ND",((L8/K8)))</f>
        <v>0</v>
      </c>
      <c r="N8" s="24">
        <v>1658</v>
      </c>
      <c r="O8" s="2">
        <v>1171</v>
      </c>
      <c r="P8" s="36">
        <f>IF(N8=0,"ND",((O8/N8)))</f>
        <v>0.70627261761158022</v>
      </c>
      <c r="Q8" s="24">
        <v>1889</v>
      </c>
      <c r="R8" s="2">
        <v>1190</v>
      </c>
      <c r="S8" s="36">
        <f>IF(Q8=0,"ND",((R8/Q8)))</f>
        <v>0.62996294335627312</v>
      </c>
      <c r="T8" s="19">
        <v>1863</v>
      </c>
      <c r="U8" s="2">
        <v>1142</v>
      </c>
      <c r="V8" s="36">
        <f>IF(T8=0,"ND",((U8/T8)))</f>
        <v>0.61298980139559844</v>
      </c>
      <c r="W8" s="24">
        <v>1980</v>
      </c>
      <c r="X8" s="2">
        <v>1176</v>
      </c>
      <c r="Y8" s="36">
        <f>IF(W8=0,"ND",((X8/W8)))</f>
        <v>0.59393939393939399</v>
      </c>
      <c r="Z8" s="19">
        <v>1948</v>
      </c>
      <c r="AA8" s="2">
        <v>1181</v>
      </c>
      <c r="AB8" s="36">
        <f>IF(Z8=0,"ND",((AA8/Z8)))</f>
        <v>0.60626283367556466</v>
      </c>
      <c r="AC8" s="24">
        <v>1670</v>
      </c>
      <c r="AD8" s="2">
        <v>1591</v>
      </c>
      <c r="AE8" s="65">
        <f>IF(AC8=0,"ND",((AD8/AC8)))</f>
        <v>0.95269461077844309</v>
      </c>
      <c r="AF8" s="24">
        <v>1674</v>
      </c>
      <c r="AG8" s="28">
        <v>1561</v>
      </c>
      <c r="AH8" s="65">
        <f>IF(AF8=0,"ND",((AG8/AF8)))</f>
        <v>0.93249701314217448</v>
      </c>
      <c r="AI8" s="24">
        <v>1606</v>
      </c>
      <c r="AJ8" s="2">
        <v>1537</v>
      </c>
      <c r="AK8" s="65">
        <f>IF(AI8=0,"ND",((AJ8/AI8)))</f>
        <v>0.9570361145703612</v>
      </c>
      <c r="AL8" s="19">
        <v>1612</v>
      </c>
      <c r="AM8" s="2">
        <v>1531</v>
      </c>
      <c r="AN8" s="65">
        <f>IF(AL8=0,"ND",((AM8/AL8)))</f>
        <v>0.94975186104218368</v>
      </c>
    </row>
    <row r="9" spans="1:40" ht="24.95" customHeight="1" thickBot="1" x14ac:dyDescent="0.3">
      <c r="A9" s="33" t="s">
        <v>35</v>
      </c>
      <c r="B9" s="12">
        <f t="shared" si="0"/>
        <v>24010</v>
      </c>
      <c r="C9" s="12">
        <f t="shared" si="0"/>
        <v>12408</v>
      </c>
      <c r="D9" s="15">
        <f t="shared" si="13"/>
        <v>0.51678467305289466</v>
      </c>
      <c r="E9" s="41">
        <v>1082</v>
      </c>
      <c r="F9" s="21">
        <v>538</v>
      </c>
      <c r="G9" s="66">
        <f>IF(F9=0,"ND",((F9/E9)))</f>
        <v>0.49722735674676527</v>
      </c>
      <c r="H9" s="41">
        <v>1686</v>
      </c>
      <c r="I9" s="21">
        <v>980</v>
      </c>
      <c r="J9" s="66">
        <f>IF(I9=0,"ND",((I9/H9)))</f>
        <v>0.58125741399762754</v>
      </c>
      <c r="K9" s="45">
        <v>2170</v>
      </c>
      <c r="L9" s="21">
        <v>1153</v>
      </c>
      <c r="M9" s="66">
        <f>IF(L9=0,"ND",((L9/K9)))</f>
        <v>0.53133640552995387</v>
      </c>
      <c r="N9" s="25">
        <v>2100</v>
      </c>
      <c r="O9" s="21">
        <v>1156</v>
      </c>
      <c r="P9" s="66">
        <f>IF(O9=0,"ND",((O9/N9)))</f>
        <v>0.55047619047619045</v>
      </c>
      <c r="Q9" s="25">
        <v>2097</v>
      </c>
      <c r="R9" s="9">
        <v>940</v>
      </c>
      <c r="S9" s="66">
        <f>IF(R9=0,"ND",((R9/Q9)))</f>
        <v>0.44825941821649978</v>
      </c>
      <c r="T9" s="20">
        <v>1982</v>
      </c>
      <c r="U9" s="9">
        <v>887</v>
      </c>
      <c r="V9" s="66">
        <f>IF(U9=0,"ND",((U9/T9)))</f>
        <v>0.44752774974772958</v>
      </c>
      <c r="W9" s="25">
        <v>2255</v>
      </c>
      <c r="X9" s="9">
        <v>1295</v>
      </c>
      <c r="Y9" s="66">
        <f>IF(X9=0,"ND",((X9/W9)))</f>
        <v>0.57427937915742788</v>
      </c>
      <c r="Z9" s="20">
        <v>2179</v>
      </c>
      <c r="AA9" s="9">
        <v>1205</v>
      </c>
      <c r="AB9" s="66">
        <f>IF(AA9=0,"ND",((AA9/Z9)))</f>
        <v>0.55300596603946761</v>
      </c>
      <c r="AC9" s="25">
        <v>2100</v>
      </c>
      <c r="AD9" s="9">
        <v>1076</v>
      </c>
      <c r="AE9" s="66">
        <f>IF(AD9=0,"ND",((AD9/AC9)))</f>
        <v>0.51238095238095238</v>
      </c>
      <c r="AF9" s="25">
        <v>2165</v>
      </c>
      <c r="AG9" s="9">
        <v>1081</v>
      </c>
      <c r="AH9" s="66">
        <f>IF(AG9=0,"ND",((AG9/AF9)))</f>
        <v>0.49930715935334874</v>
      </c>
      <c r="AI9" s="25">
        <v>2094</v>
      </c>
      <c r="AJ9" s="9">
        <v>1033</v>
      </c>
      <c r="AK9" s="67">
        <f>IF(AJ9=0,"ND",((AJ9/AI9)))</f>
        <v>0.49331423113658068</v>
      </c>
      <c r="AL9" s="20">
        <v>2100</v>
      </c>
      <c r="AM9" s="9">
        <v>1064</v>
      </c>
      <c r="AN9" s="67">
        <f>IF(AM9=0,"ND",((AM9/AL9)))</f>
        <v>0.50666666666666671</v>
      </c>
    </row>
    <row r="10" spans="1:40" x14ac:dyDescent="0.25">
      <c r="A10" s="16" t="s">
        <v>37</v>
      </c>
    </row>
    <row r="11" spans="1:40" x14ac:dyDescent="0.25">
      <c r="A11" s="38" t="s">
        <v>36</v>
      </c>
    </row>
    <row r="12" spans="1:40" ht="23.25" x14ac:dyDescent="0.25">
      <c r="A12" s="5" t="s">
        <v>19</v>
      </c>
    </row>
    <row r="13" spans="1:40" ht="15.75" x14ac:dyDescent="0.25">
      <c r="A13" s="5"/>
    </row>
    <row r="14" spans="1:40" ht="18.75" x14ac:dyDescent="0.3">
      <c r="A14" s="37" t="s">
        <v>31</v>
      </c>
      <c r="B14" s="47" t="s">
        <v>52</v>
      </c>
      <c r="C14" s="51"/>
    </row>
    <row r="15" spans="1:40" ht="16.5" thickBot="1" x14ac:dyDescent="0.3">
      <c r="A15" s="37" t="s">
        <v>32</v>
      </c>
      <c r="B15" t="s">
        <v>53</v>
      </c>
    </row>
    <row r="16" spans="1:40" ht="27" customHeight="1" thickBot="1" x14ac:dyDescent="0.3">
      <c r="A16" s="82" t="s">
        <v>23</v>
      </c>
      <c r="B16" s="79" t="s">
        <v>17</v>
      </c>
      <c r="C16" s="80"/>
      <c r="D16" s="81"/>
      <c r="E16" s="73" t="s">
        <v>27</v>
      </c>
      <c r="F16" s="72"/>
      <c r="G16" s="72"/>
      <c r="H16" s="72" t="s">
        <v>28</v>
      </c>
      <c r="I16" s="72"/>
      <c r="J16" s="72"/>
      <c r="K16" s="72" t="s">
        <v>29</v>
      </c>
      <c r="L16" s="72"/>
      <c r="M16" s="72"/>
      <c r="N16" s="72" t="s">
        <v>38</v>
      </c>
      <c r="O16" s="72"/>
      <c r="P16" s="72"/>
      <c r="Q16" s="72" t="s">
        <v>39</v>
      </c>
      <c r="R16" s="72"/>
      <c r="S16" s="72"/>
      <c r="T16" s="72" t="s">
        <v>40</v>
      </c>
      <c r="U16" s="72"/>
      <c r="V16" s="72"/>
      <c r="W16" s="72" t="s">
        <v>41</v>
      </c>
      <c r="X16" s="72"/>
      <c r="Y16" s="72"/>
      <c r="Z16" s="72" t="s">
        <v>44</v>
      </c>
      <c r="AA16" s="72"/>
      <c r="AB16" s="72"/>
      <c r="AC16" s="72" t="s">
        <v>45</v>
      </c>
      <c r="AD16" s="72"/>
      <c r="AE16" s="72"/>
      <c r="AF16" s="72" t="s">
        <v>49</v>
      </c>
      <c r="AG16" s="72"/>
      <c r="AH16" s="72"/>
      <c r="AI16" s="72" t="s">
        <v>50</v>
      </c>
      <c r="AJ16" s="72"/>
      <c r="AK16" s="72"/>
    </row>
    <row r="17" spans="1:37" ht="210" customHeight="1" thickBot="1" x14ac:dyDescent="0.3">
      <c r="A17" s="83"/>
      <c r="B17" s="55" t="s">
        <v>22</v>
      </c>
      <c r="C17" s="55" t="s">
        <v>21</v>
      </c>
      <c r="D17" s="56" t="s">
        <v>20</v>
      </c>
      <c r="E17" s="52" t="s">
        <v>22</v>
      </c>
      <c r="F17" s="34" t="s">
        <v>21</v>
      </c>
      <c r="G17" s="35" t="s">
        <v>20</v>
      </c>
      <c r="H17" s="34" t="s">
        <v>22</v>
      </c>
      <c r="I17" s="34" t="s">
        <v>21</v>
      </c>
      <c r="J17" s="35" t="s">
        <v>20</v>
      </c>
      <c r="K17" s="34" t="s">
        <v>22</v>
      </c>
      <c r="L17" s="34" t="s">
        <v>21</v>
      </c>
      <c r="M17" s="35" t="s">
        <v>20</v>
      </c>
      <c r="N17" s="34" t="s">
        <v>22</v>
      </c>
      <c r="O17" s="34" t="s">
        <v>21</v>
      </c>
      <c r="P17" s="35" t="s">
        <v>20</v>
      </c>
      <c r="Q17" s="34" t="s">
        <v>22</v>
      </c>
      <c r="R17" s="34" t="s">
        <v>21</v>
      </c>
      <c r="S17" s="35" t="s">
        <v>20</v>
      </c>
      <c r="T17" s="34" t="s">
        <v>22</v>
      </c>
      <c r="U17" s="34" t="s">
        <v>21</v>
      </c>
      <c r="V17" s="35" t="s">
        <v>20</v>
      </c>
      <c r="W17" s="34" t="s">
        <v>22</v>
      </c>
      <c r="X17" s="34" t="s">
        <v>21</v>
      </c>
      <c r="Y17" s="35" t="s">
        <v>20</v>
      </c>
      <c r="Z17" s="34" t="s">
        <v>22</v>
      </c>
      <c r="AA17" s="34" t="s">
        <v>21</v>
      </c>
      <c r="AB17" s="35" t="s">
        <v>20</v>
      </c>
      <c r="AC17" s="34" t="s">
        <v>22</v>
      </c>
      <c r="AD17" s="34" t="s">
        <v>21</v>
      </c>
      <c r="AE17" s="35" t="s">
        <v>20</v>
      </c>
      <c r="AF17" s="34" t="s">
        <v>22</v>
      </c>
      <c r="AG17" s="34" t="s">
        <v>21</v>
      </c>
      <c r="AH17" s="35" t="s">
        <v>20</v>
      </c>
      <c r="AI17" s="34" t="s">
        <v>22</v>
      </c>
      <c r="AJ17" s="34" t="s">
        <v>21</v>
      </c>
      <c r="AK17" s="35" t="s">
        <v>20</v>
      </c>
    </row>
    <row r="18" spans="1:37" ht="15.75" thickBot="1" x14ac:dyDescent="0.3">
      <c r="A18" s="61" t="s">
        <v>0</v>
      </c>
      <c r="B18" s="62" t="s">
        <v>25</v>
      </c>
      <c r="C18" s="62" t="s">
        <v>24</v>
      </c>
      <c r="D18" s="63" t="s">
        <v>26</v>
      </c>
      <c r="E18" s="49" t="s">
        <v>25</v>
      </c>
      <c r="F18" s="30" t="s">
        <v>24</v>
      </c>
      <c r="G18" s="30" t="s">
        <v>26</v>
      </c>
      <c r="H18" s="30" t="s">
        <v>25</v>
      </c>
      <c r="I18" s="30" t="s">
        <v>24</v>
      </c>
      <c r="J18" s="30" t="s">
        <v>26</v>
      </c>
      <c r="K18" s="30" t="s">
        <v>25</v>
      </c>
      <c r="L18" s="30" t="s">
        <v>24</v>
      </c>
      <c r="M18" s="30" t="s">
        <v>26</v>
      </c>
      <c r="N18" s="30" t="s">
        <v>25</v>
      </c>
      <c r="O18" s="30" t="s">
        <v>24</v>
      </c>
      <c r="P18" s="30" t="s">
        <v>26</v>
      </c>
      <c r="Q18" s="30" t="s">
        <v>25</v>
      </c>
      <c r="R18" s="30" t="s">
        <v>24</v>
      </c>
      <c r="S18" s="30" t="s">
        <v>26</v>
      </c>
      <c r="T18" s="30" t="s">
        <v>25</v>
      </c>
      <c r="U18" s="30" t="s">
        <v>24</v>
      </c>
      <c r="V18" s="30" t="s">
        <v>26</v>
      </c>
      <c r="W18" s="30" t="s">
        <v>25</v>
      </c>
      <c r="X18" s="30" t="s">
        <v>24</v>
      </c>
      <c r="Y18" s="30" t="s">
        <v>26</v>
      </c>
      <c r="Z18" s="30" t="s">
        <v>25</v>
      </c>
      <c r="AA18" s="30" t="s">
        <v>24</v>
      </c>
      <c r="AB18" s="30" t="s">
        <v>26</v>
      </c>
      <c r="AC18" s="30" t="s">
        <v>25</v>
      </c>
      <c r="AD18" s="30" t="s">
        <v>24</v>
      </c>
      <c r="AE18" s="30" t="s">
        <v>26</v>
      </c>
      <c r="AF18" s="30" t="s">
        <v>25</v>
      </c>
      <c r="AG18" s="30" t="s">
        <v>24</v>
      </c>
      <c r="AH18" s="30" t="s">
        <v>26</v>
      </c>
      <c r="AI18" s="30" t="s">
        <v>25</v>
      </c>
      <c r="AJ18" s="30" t="s">
        <v>24</v>
      </c>
      <c r="AK18" s="30" t="s">
        <v>26</v>
      </c>
    </row>
    <row r="19" spans="1:37" x14ac:dyDescent="0.25">
      <c r="A19" s="60" t="s">
        <v>46</v>
      </c>
      <c r="B19" s="57">
        <f>+E19+H19+K19+N19+Q19+T19+W19+Z19+AC19+AF19+AI19</f>
        <v>102809</v>
      </c>
      <c r="C19" s="54">
        <f>+F19+I19+L19+O19+R19+U19+X19+AA19+AD19+AG19+AJ19</f>
        <v>81781</v>
      </c>
      <c r="D19" s="69">
        <f t="shared" ref="D19:D20" si="14">C19/B19</f>
        <v>0.79546537754476743</v>
      </c>
      <c r="E19" s="53">
        <v>8965</v>
      </c>
      <c r="F19" s="50">
        <v>6512</v>
      </c>
      <c r="G19" s="46">
        <f t="shared" ref="G19:G20" si="15">F19/E19</f>
        <v>0.72638036809815953</v>
      </c>
      <c r="H19" s="50">
        <v>9143</v>
      </c>
      <c r="I19" s="50">
        <v>7252</v>
      </c>
      <c r="J19" s="46">
        <f t="shared" ref="J19:J20" si="16">I19/H19</f>
        <v>0.79317510663895874</v>
      </c>
      <c r="K19" s="50">
        <v>8778</v>
      </c>
      <c r="L19" s="50">
        <v>7100</v>
      </c>
      <c r="M19" s="46">
        <f t="shared" ref="M19:M20" si="17">L19/K19</f>
        <v>0.80884028252449303</v>
      </c>
      <c r="N19" s="50">
        <v>10020</v>
      </c>
      <c r="O19" s="50">
        <v>8230</v>
      </c>
      <c r="P19" s="46">
        <f t="shared" ref="P19:P20" si="18">O19/N19</f>
        <v>0.82135728542914177</v>
      </c>
      <c r="Q19" s="50">
        <v>10300</v>
      </c>
      <c r="R19" s="50">
        <v>8036</v>
      </c>
      <c r="S19" s="46">
        <f t="shared" ref="S19:S20" si="19">R19/Q19</f>
        <v>0.78019417475728159</v>
      </c>
      <c r="T19" s="50">
        <v>9311</v>
      </c>
      <c r="U19" s="50">
        <v>7367</v>
      </c>
      <c r="V19" s="46">
        <f t="shared" ref="V19:V20" si="20">U19/T19</f>
        <v>0.79121469229943076</v>
      </c>
      <c r="W19" s="29">
        <v>9726</v>
      </c>
      <c r="X19" s="29">
        <v>7781</v>
      </c>
      <c r="Y19" s="46">
        <f t="shared" ref="Y19:Y20" si="21">X19/W19</f>
        <v>0.80002056343820682</v>
      </c>
      <c r="Z19" s="29">
        <v>9900</v>
      </c>
      <c r="AA19" s="29">
        <v>7989</v>
      </c>
      <c r="AB19" s="46">
        <f t="shared" ref="AB19:AB20" si="22">AA19/Z19</f>
        <v>0.806969696969697</v>
      </c>
      <c r="AC19" s="29">
        <v>10502</v>
      </c>
      <c r="AD19" s="29">
        <v>8564</v>
      </c>
      <c r="AE19" s="46">
        <f t="shared" ref="AE19:AE20" si="23">AD19/AC19</f>
        <v>0.81546372119596267</v>
      </c>
      <c r="AF19" s="29">
        <v>7632</v>
      </c>
      <c r="AG19" s="29">
        <v>6150</v>
      </c>
      <c r="AH19" s="68">
        <v>0.8058176100628931</v>
      </c>
      <c r="AI19" s="29">
        <v>8532</v>
      </c>
      <c r="AJ19" s="29">
        <v>6800</v>
      </c>
      <c r="AK19" s="46">
        <f t="shared" ref="AK19:AK20" si="24">AJ19/AI19</f>
        <v>0.79699953117674638</v>
      </c>
    </row>
    <row r="20" spans="1:37" x14ac:dyDescent="0.25">
      <c r="A20" s="58" t="s">
        <v>47</v>
      </c>
      <c r="B20" s="57">
        <f t="shared" ref="B20:B21" si="25">+E20+H20+K20+N20+Q20+T20+W20+Z20+AC20+AF20+AI20</f>
        <v>13919</v>
      </c>
      <c r="C20" s="54">
        <f t="shared" ref="C20:C21" si="26">+F20+I20+L20+O20+R20+U20+X20+AA20+AD20+AG20+AJ20</f>
        <v>9989</v>
      </c>
      <c r="D20" s="69">
        <f t="shared" si="14"/>
        <v>0.71765213018176588</v>
      </c>
      <c r="E20" s="53">
        <v>225</v>
      </c>
      <c r="F20" s="50">
        <v>0</v>
      </c>
      <c r="G20" s="46">
        <f t="shared" si="15"/>
        <v>0</v>
      </c>
      <c r="H20" s="50">
        <v>242</v>
      </c>
      <c r="I20" s="50">
        <v>0</v>
      </c>
      <c r="J20" s="46">
        <f t="shared" si="16"/>
        <v>0</v>
      </c>
      <c r="K20" s="50">
        <v>246</v>
      </c>
      <c r="L20" s="50">
        <v>0</v>
      </c>
      <c r="M20" s="46">
        <f t="shared" si="17"/>
        <v>0</v>
      </c>
      <c r="N20" s="50">
        <v>1601</v>
      </c>
      <c r="O20" s="50">
        <v>1201</v>
      </c>
      <c r="P20" s="46">
        <f t="shared" si="18"/>
        <v>0.75015615240474698</v>
      </c>
      <c r="Q20" s="50">
        <v>1911</v>
      </c>
      <c r="R20" s="50">
        <v>1307</v>
      </c>
      <c r="S20" s="46">
        <f t="shared" si="19"/>
        <v>0.68393511250654104</v>
      </c>
      <c r="T20" s="50">
        <v>1798</v>
      </c>
      <c r="U20" s="50">
        <v>1173</v>
      </c>
      <c r="V20" s="46">
        <f t="shared" si="20"/>
        <v>0.65239154616240269</v>
      </c>
      <c r="W20" s="29">
        <v>1838</v>
      </c>
      <c r="X20" s="29">
        <v>1171</v>
      </c>
      <c r="Y20" s="46">
        <f t="shared" si="21"/>
        <v>0.63710554951033738</v>
      </c>
      <c r="Z20" s="29">
        <v>1964</v>
      </c>
      <c r="AA20" s="29">
        <v>1264</v>
      </c>
      <c r="AB20" s="46">
        <f t="shared" si="22"/>
        <v>0.64358452138492872</v>
      </c>
      <c r="AC20" s="29">
        <v>1616</v>
      </c>
      <c r="AD20" s="29">
        <v>1533</v>
      </c>
      <c r="AE20" s="46">
        <f t="shared" si="23"/>
        <v>0.94863861386138615</v>
      </c>
      <c r="AF20" s="29">
        <v>1350</v>
      </c>
      <c r="AG20" s="29">
        <v>1254</v>
      </c>
      <c r="AH20" s="68">
        <v>0.92888888888888888</v>
      </c>
      <c r="AI20" s="29">
        <v>1128</v>
      </c>
      <c r="AJ20" s="29">
        <v>1086</v>
      </c>
      <c r="AK20" s="46">
        <f t="shared" si="24"/>
        <v>0.96276595744680848</v>
      </c>
    </row>
    <row r="21" spans="1:37" ht="15.75" thickBot="1" x14ac:dyDescent="0.3">
      <c r="A21" s="59" t="s">
        <v>48</v>
      </c>
      <c r="B21" s="57">
        <f t="shared" si="25"/>
        <v>12875</v>
      </c>
      <c r="C21" s="54">
        <f t="shared" si="26"/>
        <v>6647</v>
      </c>
      <c r="D21" s="70">
        <f>C21/B21</f>
        <v>0.51627184466019416</v>
      </c>
      <c r="E21" s="53">
        <v>650</v>
      </c>
      <c r="F21" s="50">
        <v>331</v>
      </c>
      <c r="G21" s="46">
        <f>F21/E21</f>
        <v>0.50923076923076926</v>
      </c>
      <c r="H21" s="50">
        <v>1120</v>
      </c>
      <c r="I21" s="50">
        <v>663</v>
      </c>
      <c r="J21" s="46">
        <f>I21/H21</f>
        <v>0.59196428571428572</v>
      </c>
      <c r="K21" s="50">
        <v>1120</v>
      </c>
      <c r="L21" s="50">
        <v>587</v>
      </c>
      <c r="M21" s="46">
        <f>L21/K21</f>
        <v>0.52410714285714288</v>
      </c>
      <c r="N21" s="50">
        <v>1400</v>
      </c>
      <c r="O21" s="50">
        <v>764</v>
      </c>
      <c r="P21" s="46">
        <f>O21/N21</f>
        <v>0.54571428571428571</v>
      </c>
      <c r="Q21" s="50">
        <v>1467</v>
      </c>
      <c r="R21" s="50">
        <v>663</v>
      </c>
      <c r="S21" s="46">
        <f>R21/Q21</f>
        <v>0.45194274028629855</v>
      </c>
      <c r="T21" s="29">
        <v>1270</v>
      </c>
      <c r="U21" s="29">
        <v>578</v>
      </c>
      <c r="V21" s="46">
        <f>U21/T21</f>
        <v>0.45511811023622045</v>
      </c>
      <c r="W21" s="29">
        <v>1294</v>
      </c>
      <c r="X21" s="29">
        <v>746</v>
      </c>
      <c r="Y21" s="46">
        <f>X21/W21</f>
        <v>0.57650695517774342</v>
      </c>
      <c r="Z21" s="29">
        <v>1059</v>
      </c>
      <c r="AA21" s="29">
        <v>569</v>
      </c>
      <c r="AB21" s="46">
        <f>AA21/Z21</f>
        <v>0.53729933899905569</v>
      </c>
      <c r="AC21" s="29">
        <v>1120</v>
      </c>
      <c r="AD21" s="29">
        <v>584</v>
      </c>
      <c r="AE21" s="46">
        <f>AD21/AC21</f>
        <v>0.52142857142857146</v>
      </c>
      <c r="AF21" s="29">
        <v>1325</v>
      </c>
      <c r="AG21" s="29">
        <v>659</v>
      </c>
      <c r="AH21" s="68">
        <v>0.49735849056603776</v>
      </c>
      <c r="AI21" s="29">
        <v>1050</v>
      </c>
      <c r="AJ21" s="29">
        <v>503</v>
      </c>
      <c r="AK21" s="46">
        <f>AJ21/AI21</f>
        <v>0.47904761904761906</v>
      </c>
    </row>
    <row r="23" spans="1:37" x14ac:dyDescent="0.25">
      <c r="E23" s="71" t="s">
        <v>42</v>
      </c>
      <c r="F23" s="71"/>
      <c r="H23" s="75" t="s">
        <v>42</v>
      </c>
      <c r="I23" s="75"/>
      <c r="K23" s="75" t="s">
        <v>42</v>
      </c>
      <c r="L23" s="75"/>
      <c r="N23" s="75" t="s">
        <v>42</v>
      </c>
      <c r="O23" s="75"/>
      <c r="Q23" s="75" t="s">
        <v>42</v>
      </c>
      <c r="R23" s="75"/>
      <c r="T23" s="75" t="s">
        <v>42</v>
      </c>
      <c r="U23" s="75"/>
    </row>
  </sheetData>
  <mergeCells count="35">
    <mergeCell ref="AL5:AN5"/>
    <mergeCell ref="H5:J5"/>
    <mergeCell ref="K5:M5"/>
    <mergeCell ref="N5:P5"/>
    <mergeCell ref="Q5:S5"/>
    <mergeCell ref="T5:V5"/>
    <mergeCell ref="W5:Y5"/>
    <mergeCell ref="Z5:AB5"/>
    <mergeCell ref="AC5:AE5"/>
    <mergeCell ref="A2:AH2"/>
    <mergeCell ref="AF5:AH5"/>
    <mergeCell ref="AI5:AK5"/>
    <mergeCell ref="N16:P16"/>
    <mergeCell ref="A5:A6"/>
    <mergeCell ref="B5:D5"/>
    <mergeCell ref="E5:G5"/>
    <mergeCell ref="Q16:S16"/>
    <mergeCell ref="T16:V16"/>
    <mergeCell ref="AC16:AE16"/>
    <mergeCell ref="B16:D16"/>
    <mergeCell ref="A16:A17"/>
    <mergeCell ref="W16:Y16"/>
    <mergeCell ref="Z16:AB16"/>
    <mergeCell ref="AI16:AK16"/>
    <mergeCell ref="E23:F23"/>
    <mergeCell ref="K16:M16"/>
    <mergeCell ref="E16:G16"/>
    <mergeCell ref="H16:J16"/>
    <mergeCell ref="A3:AH3"/>
    <mergeCell ref="N23:O23"/>
    <mergeCell ref="Q23:R23"/>
    <mergeCell ref="K23:L23"/>
    <mergeCell ref="H23:I23"/>
    <mergeCell ref="T23:U23"/>
    <mergeCell ref="AF16:AH1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2:K52"/>
  <sheetViews>
    <sheetView showGridLines="0" workbookViewId="0">
      <selection activeCell="K49" sqref="K49"/>
    </sheetView>
  </sheetViews>
  <sheetFormatPr baseColWidth="10" defaultRowHeight="15" x14ac:dyDescent="0.25"/>
  <sheetData>
    <row r="52" spans="1:11" x14ac:dyDescent="0.25">
      <c r="A52" s="86" t="s">
        <v>43</v>
      </c>
      <c r="B52" s="86"/>
      <c r="C52" s="86"/>
      <c r="D52" s="86"/>
      <c r="E52" s="86"/>
      <c r="F52" s="86"/>
      <c r="G52" s="86"/>
      <c r="H52" s="86"/>
      <c r="I52" s="86"/>
      <c r="J52" s="86"/>
      <c r="K52" s="48"/>
    </row>
  </sheetData>
  <mergeCells count="1">
    <mergeCell ref="A52:J52"/>
  </mergeCells>
  <hyperlinks>
    <hyperlink ref="A5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Ficha26_ocupacion_cama</vt:lpstr>
      <vt:lpstr>Ficha-Nº26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Juan Carlos Liviapoma Pacheco</cp:lastModifiedBy>
  <dcterms:created xsi:type="dcterms:W3CDTF">2022-01-31T20:46:11Z</dcterms:created>
  <dcterms:modified xsi:type="dcterms:W3CDTF">2025-01-16T19:30:16Z</dcterms:modified>
</cp:coreProperties>
</file>