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duccion de Servicios\1.PRODUCCION DE SERVICIOS\2024\12-DICIEMBRE\"/>
    </mc:Choice>
  </mc:AlternateContent>
  <bookViews>
    <workbookView xWindow="0" yWindow="0" windowWidth="23295" windowHeight="1575"/>
  </bookViews>
  <sheets>
    <sheet name="Ficha27_Sustitucion_Cama" sheetId="4" r:id="rId1"/>
    <sheet name="Ficha-Nº27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4" l="1"/>
  <c r="C26" i="4"/>
  <c r="B27" i="4"/>
  <c r="C27" i="4"/>
  <c r="C25" i="4"/>
  <c r="B25" i="4"/>
  <c r="AU27" i="4"/>
  <c r="AU26" i="4"/>
  <c r="AQ26" i="4" l="1"/>
  <c r="AQ27" i="4"/>
  <c r="AY10" i="4" l="1"/>
  <c r="AZ10" i="4" s="1"/>
  <c r="AU10" i="4"/>
  <c r="AV10" i="4" s="1"/>
  <c r="AQ10" i="4"/>
  <c r="AR10" i="4" s="1"/>
  <c r="AM10" i="4"/>
  <c r="AN10" i="4" s="1"/>
  <c r="AI10" i="4"/>
  <c r="AJ10" i="4" s="1"/>
  <c r="AE10" i="4"/>
  <c r="AF10" i="4" s="1"/>
  <c r="AA10" i="4"/>
  <c r="AB10" i="4" s="1"/>
  <c r="W10" i="4"/>
  <c r="X10" i="4" s="1"/>
  <c r="S10" i="4"/>
  <c r="T10" i="4" s="1"/>
  <c r="O10" i="4"/>
  <c r="P10" i="4" s="1"/>
  <c r="K10" i="4"/>
  <c r="L10" i="4" s="1"/>
  <c r="G10" i="4"/>
  <c r="H10" i="4" s="1"/>
  <c r="C10" i="4"/>
  <c r="B10" i="4"/>
  <c r="AY9" i="4"/>
  <c r="AY8" i="4"/>
  <c r="AY7" i="4"/>
  <c r="AU9" i="4"/>
  <c r="AU8" i="4"/>
  <c r="AU7" i="4"/>
  <c r="AQ9" i="4"/>
  <c r="AQ8" i="4"/>
  <c r="AQ7" i="4"/>
  <c r="AM9" i="4"/>
  <c r="AM8" i="4"/>
  <c r="AM7" i="4"/>
  <c r="AI9" i="4"/>
  <c r="AI8" i="4"/>
  <c r="AI7" i="4"/>
  <c r="AE9" i="4"/>
  <c r="AE8" i="4"/>
  <c r="AE7" i="4"/>
  <c r="AA9" i="4"/>
  <c r="AA8" i="4"/>
  <c r="AA7" i="4"/>
  <c r="W9" i="4"/>
  <c r="W8" i="4"/>
  <c r="W7" i="4"/>
  <c r="S9" i="4"/>
  <c r="S8" i="4"/>
  <c r="S7" i="4"/>
  <c r="O9" i="4"/>
  <c r="O8" i="4"/>
  <c r="O7" i="4"/>
  <c r="K9" i="4"/>
  <c r="K8" i="4"/>
  <c r="K7" i="4"/>
  <c r="G8" i="4"/>
  <c r="G9" i="4"/>
  <c r="G7" i="4"/>
  <c r="D10" i="4" l="1"/>
  <c r="D25" i="4"/>
  <c r="D26" i="4"/>
  <c r="D27" i="4"/>
  <c r="AM27" i="4"/>
  <c r="AM26" i="4"/>
  <c r="AM25" i="4"/>
  <c r="AI27" i="4"/>
  <c r="AI26" i="4"/>
  <c r="AI25" i="4"/>
  <c r="AE27" i="4"/>
  <c r="AE26" i="4"/>
  <c r="AE25" i="4"/>
  <c r="AA27" i="4"/>
  <c r="AA26" i="4"/>
  <c r="AA25" i="4"/>
  <c r="W27" i="4"/>
  <c r="W26" i="4"/>
  <c r="W25" i="4"/>
  <c r="S27" i="4"/>
  <c r="S26" i="4"/>
  <c r="S25" i="4"/>
  <c r="O27" i="4"/>
  <c r="O26" i="4"/>
  <c r="O25" i="4"/>
  <c r="K27" i="4"/>
  <c r="K26" i="4"/>
  <c r="K25" i="4"/>
  <c r="G27" i="4"/>
  <c r="G25" i="4"/>
  <c r="G26" i="4"/>
  <c r="C9" i="4" l="1"/>
  <c r="C8" i="4"/>
  <c r="C7" i="4"/>
  <c r="B8" i="4"/>
  <c r="B9" i="4"/>
  <c r="D9" i="4" s="1"/>
  <c r="B7" i="4"/>
  <c r="AZ9" i="4"/>
  <c r="AV9" i="4"/>
  <c r="AR9" i="4"/>
  <c r="AN9" i="4"/>
  <c r="AZ8" i="4"/>
  <c r="AV8" i="4"/>
  <c r="AR8" i="4"/>
  <c r="AN8" i="4"/>
  <c r="AZ7" i="4"/>
  <c r="AV7" i="4"/>
  <c r="AR7" i="4"/>
  <c r="AN7" i="4"/>
  <c r="AJ9" i="4"/>
  <c r="AF9" i="4"/>
  <c r="AB9" i="4"/>
  <c r="X9" i="4"/>
  <c r="AJ8" i="4"/>
  <c r="AF8" i="4"/>
  <c r="AB8" i="4"/>
  <c r="X8" i="4"/>
  <c r="AJ7" i="4"/>
  <c r="AF7" i="4"/>
  <c r="AB7" i="4"/>
  <c r="X7" i="4"/>
  <c r="D7" i="4" l="1"/>
  <c r="D8" i="4"/>
  <c r="T9" i="4"/>
  <c r="T8" i="4"/>
  <c r="T7" i="4"/>
  <c r="P9" i="4"/>
  <c r="P8" i="4"/>
  <c r="P7" i="4"/>
  <c r="L9" i="4"/>
  <c r="L8" i="4"/>
  <c r="L7" i="4"/>
  <c r="H8" i="4"/>
  <c r="H9" i="4"/>
  <c r="H7" i="4"/>
</calcChain>
</file>

<file path=xl/sharedStrings.xml><?xml version="1.0" encoding="utf-8"?>
<sst xmlns="http://schemas.openxmlformats.org/spreadsheetml/2006/main" count="194" uniqueCount="69">
  <si>
    <t>HOSPITALES</t>
  </si>
  <si>
    <t>Enero</t>
  </si>
  <si>
    <t>Febrero</t>
  </si>
  <si>
    <t>Marzo</t>
  </si>
  <si>
    <t>Abril</t>
  </si>
  <si>
    <t>TOTAL</t>
  </si>
  <si>
    <t>HOSP.DANIEL A.CARRION        (III-1)</t>
  </si>
  <si>
    <t>HOSP. APOYO SAN JOSE            (II-2)</t>
  </si>
  <si>
    <t>HOSPITAL DE VENTANILLA      (II-1)</t>
  </si>
  <si>
    <t>FICHA N°27: INTERVALO DE SUSTITUCION DE CAMA</t>
  </si>
  <si>
    <t>Valor Intervalo de Sustitución cama</t>
  </si>
  <si>
    <t>Logro esperado</t>
  </si>
  <si>
    <t>N° de egresos hospitalarios (SEEM)</t>
  </si>
  <si>
    <t>MINSA</t>
  </si>
  <si>
    <t>ENERO</t>
  </si>
  <si>
    <t>FEBRERO</t>
  </si>
  <si>
    <t>MARZO</t>
  </si>
  <si>
    <t>NUMERADOR</t>
  </si>
  <si>
    <t>DENOMINADOR</t>
  </si>
  <si>
    <t>INDICADOR</t>
  </si>
  <si>
    <t>Denominador: Número de Egresos Hospitalarios en el mismo periodo.</t>
  </si>
  <si>
    <t>Total de camas habilitadas para hospitalización en un periodo, que equivale a la sumatoria de camas operativas de hospitalización por cada día del mes (Adulto, pediátrica, neonatal) del F500.2.</t>
  </si>
  <si>
    <t>Indicador: Intervalo de Sustitución de Cama</t>
  </si>
  <si>
    <t>Peso Ponderado</t>
  </si>
  <si>
    <t>Periodo de Evaluación:</t>
  </si>
  <si>
    <t>Fuente de Datos: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</si>
  <si>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</si>
  <si>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</si>
  <si>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</si>
  <si>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</si>
  <si>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</si>
  <si>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</si>
  <si>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</si>
  <si>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</si>
  <si>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ABRIL</t>
  </si>
  <si>
    <t>MAYO</t>
  </si>
  <si>
    <t>No hay datos en Enero del Hospital de Ventanilla</t>
  </si>
  <si>
    <t xml:space="preserve">     </t>
  </si>
  <si>
    <t>JUNIO</t>
  </si>
  <si>
    <t>No hay datos en Abril del Hospital de Ventanilla</t>
  </si>
  <si>
    <t>No hay datos en Mayo del Hospital de Ventanilla</t>
  </si>
  <si>
    <t>No hay datos en Febrero del Hospital Ventanilla</t>
  </si>
  <si>
    <t>Actualizado por Minsa ( Julio )</t>
  </si>
  <si>
    <t>JULIO</t>
  </si>
  <si>
    <t>https://public.tableau.com/app/profile/larissa.casanova/viz/TABLEROMONITORES/INICIO?publish=yes</t>
  </si>
  <si>
    <t>No hay datos en Junio del Hospital de Ventanilla</t>
  </si>
  <si>
    <t>No hay datos en Julio del Hospital de Ventanilla</t>
  </si>
  <si>
    <t>N° Días cama habilitadas - N° pacientes día</t>
  </si>
  <si>
    <t>Actualizado por Minsa ( Agosto )</t>
  </si>
  <si>
    <t>AGOSTO</t>
  </si>
  <si>
    <t>SETIEMBRE</t>
  </si>
  <si>
    <t>Fuente:  Aplicativo SEEM</t>
  </si>
  <si>
    <t>Fuente:  Formato F500.2 Aplicativo Camas</t>
  </si>
  <si>
    <t>00006218 - NAC. DANIEL A. CARRION</t>
  </si>
  <si>
    <t>00006219 - HOSPITAL SAN JOSE</t>
  </si>
  <si>
    <t>00007126 - HOSPITAL DE VENTANILLA</t>
  </si>
  <si>
    <t>Actualizado por Minsa ( Setiembre )</t>
  </si>
  <si>
    <t>HOSPITAL DE REHABILITACION      (II-E)</t>
  </si>
  <si>
    <t>Nota: El Hospital de Rehabilitacion no registra informacion en RENOXI Camas</t>
  </si>
  <si>
    <t>OCTUBRE</t>
  </si>
  <si>
    <t>Sin datos en Hosp. Carrion y Hosp. Ventanilla</t>
  </si>
  <si>
    <t>Actualizado por Minsa ( Octubre )</t>
  </si>
  <si>
    <t>SIN DATOS DESDE ENERO A OCTUBRE SOLO DATOS EN HOSPITAL SAN JOSE</t>
  </si>
  <si>
    <t>NOVIEMBRE</t>
  </si>
  <si>
    <t xml:space="preserve"> DIRESA CALLAO - DICIEMBRE   2024</t>
  </si>
  <si>
    <t>NOVIEMBRE 2024</t>
  </si>
  <si>
    <t>FICHA 500.2 (RENOXI) (19/12/2024) | SEEM-EGRESOS (23/12/2024)</t>
  </si>
  <si>
    <t>Actualizado por Minsa ( Noviembre )</t>
  </si>
  <si>
    <t>SIN DATOS DESDE ENERO A NOVIEMBRE SOLO DATOS EN HOSPITAL SAN JOSE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</si>
</sst>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1"/>
      <color rgb="FFC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069EC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9" fontId="7" fillId="0" borderId="0" applyFont="0" applyFill="0" applyBorder="0" applyAlignment="0" applyProtection="0"/>
    <xf numFmtId="0" fontId="7" fillId="0" borderId="0"/>
    <xf numFmtId="0" fontId="14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 applyFill="1" applyBorder="1" applyAlignment="1">
      <alignment horizontal="left" vertical="center"/>
    </xf>
    <xf numFmtId="1" fontId="0" fillId="0" borderId="3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1" fontId="0" fillId="0" borderId="10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0" xfId="0" applyBorder="1"/>
    <xf numFmtId="0" fontId="10" fillId="4" borderId="1" xfId="3" applyFont="1" applyFill="1" applyBorder="1" applyAlignment="1">
      <alignment horizontal="center" vertical="center" wrapText="1"/>
    </xf>
    <xf numFmtId="0" fontId="11" fillId="5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5" fontId="9" fillId="0" borderId="15" xfId="2" applyNumberFormat="1" applyFont="1" applyBorder="1" applyAlignment="1">
      <alignment horizontal="center" vertical="center"/>
    </xf>
    <xf numFmtId="165" fontId="9" fillId="0" borderId="18" xfId="2" applyNumberFormat="1" applyFont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165" fontId="9" fillId="6" borderId="20" xfId="2" applyNumberFormat="1" applyFont="1" applyFill="1" applyBorder="1" applyAlignment="1">
      <alignment horizontal="center" vertical="center"/>
    </xf>
    <xf numFmtId="165" fontId="9" fillId="6" borderId="19" xfId="2" applyNumberFormat="1" applyFont="1" applyFill="1" applyBorder="1" applyAlignment="1">
      <alignment horizontal="center" vertical="center"/>
    </xf>
    <xf numFmtId="165" fontId="9" fillId="7" borderId="19" xfId="2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1" fontId="0" fillId="0" borderId="16" xfId="0" applyNumberFormat="1" applyFont="1" applyFill="1" applyBorder="1" applyAlignment="1">
      <alignment horizontal="center" vertical="center"/>
    </xf>
    <xf numFmtId="0" fontId="12" fillId="0" borderId="0" xfId="0" applyFont="1"/>
    <xf numFmtId="165" fontId="1" fillId="2" borderId="2" xfId="0" applyNumberFormat="1" applyFont="1" applyFill="1" applyBorder="1" applyAlignment="1">
      <alignment horizontal="center" vertical="center" wrapText="1"/>
    </xf>
    <xf numFmtId="1" fontId="9" fillId="0" borderId="22" xfId="0" applyNumberFormat="1" applyFont="1" applyBorder="1" applyAlignment="1">
      <alignment horizontal="center" vertical="center"/>
    </xf>
    <xf numFmtId="1" fontId="0" fillId="9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0" fillId="0" borderId="0" xfId="0" applyFill="1"/>
    <xf numFmtId="1" fontId="0" fillId="11" borderId="1" xfId="0" applyNumberFormat="1" applyFont="1" applyFill="1" applyBorder="1" applyAlignment="1">
      <alignment horizontal="center"/>
    </xf>
    <xf numFmtId="1" fontId="15" fillId="10" borderId="1" xfId="0" applyNumberFormat="1" applyFont="1" applyFill="1" applyBorder="1" applyAlignment="1">
      <alignment horizontal="center"/>
    </xf>
    <xf numFmtId="164" fontId="16" fillId="10" borderId="1" xfId="0" applyNumberFormat="1" applyFont="1" applyFill="1" applyBorder="1" applyAlignment="1">
      <alignment horizontal="center"/>
    </xf>
    <xf numFmtId="0" fontId="13" fillId="0" borderId="0" xfId="0" applyFont="1" applyFill="1"/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0" fillId="0" borderId="6" xfId="0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center"/>
    </xf>
    <xf numFmtId="1" fontId="0" fillId="11" borderId="0" xfId="0" applyNumberFormat="1" applyFont="1" applyFill="1" applyBorder="1" applyAlignment="1">
      <alignment horizontal="center"/>
    </xf>
    <xf numFmtId="0" fontId="19" fillId="16" borderId="2" xfId="3" applyFont="1" applyFill="1" applyBorder="1" applyAlignment="1">
      <alignment horizontal="center" vertical="center" wrapText="1"/>
    </xf>
    <xf numFmtId="0" fontId="20" fillId="13" borderId="8" xfId="3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9" fillId="0" borderId="10" xfId="0" applyFont="1" applyBorder="1"/>
    <xf numFmtId="3" fontId="9" fillId="0" borderId="16" xfId="0" applyNumberFormat="1" applyFont="1" applyFill="1" applyBorder="1" applyAlignment="1">
      <alignment horizontal="center"/>
    </xf>
    <xf numFmtId="0" fontId="9" fillId="0" borderId="27" xfId="0" applyFont="1" applyBorder="1"/>
    <xf numFmtId="0" fontId="9" fillId="0" borderId="11" xfId="0" applyFont="1" applyBorder="1"/>
    <xf numFmtId="0" fontId="19" fillId="16" borderId="8" xfId="3" applyFont="1" applyFill="1" applyBorder="1" applyAlignment="1">
      <alignment horizontal="center" vertical="center" wrapText="1"/>
    </xf>
    <xf numFmtId="0" fontId="10" fillId="4" borderId="6" xfId="3" applyFont="1" applyFill="1" applyBorder="1" applyAlignment="1">
      <alignment horizontal="center" vertical="center" wrapText="1"/>
    </xf>
    <xf numFmtId="1" fontId="0" fillId="0" borderId="6" xfId="0" applyNumberFormat="1" applyFont="1" applyFill="1" applyBorder="1" applyAlignment="1">
      <alignment horizontal="center"/>
    </xf>
    <xf numFmtId="1" fontId="15" fillId="10" borderId="6" xfId="0" applyNumberFormat="1" applyFont="1" applyFill="1" applyBorder="1" applyAlignment="1">
      <alignment horizontal="center"/>
    </xf>
    <xf numFmtId="164" fontId="9" fillId="0" borderId="29" xfId="0" applyNumberFormat="1" applyFont="1" applyBorder="1" applyAlignment="1">
      <alignment horizontal="center"/>
    </xf>
    <xf numFmtId="164" fontId="16" fillId="15" borderId="30" xfId="0" applyNumberFormat="1" applyFont="1" applyFill="1" applyBorder="1" applyAlignment="1">
      <alignment horizontal="center"/>
    </xf>
    <xf numFmtId="14" fontId="4" fillId="0" borderId="0" xfId="0" quotePrefix="1" applyNumberFormat="1" applyFont="1" applyFill="1"/>
    <xf numFmtId="1" fontId="0" fillId="12" borderId="1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165" fontId="1" fillId="2" borderId="26" xfId="0" applyNumberFormat="1" applyFont="1" applyFill="1" applyBorder="1" applyAlignment="1">
      <alignment horizontal="center" vertical="center" wrapText="1"/>
    </xf>
    <xf numFmtId="1" fontId="0" fillId="0" borderId="32" xfId="0" applyNumberFormat="1" applyFont="1" applyFill="1" applyBorder="1" applyAlignment="1">
      <alignment horizontal="center" vertical="center"/>
    </xf>
    <xf numFmtId="1" fontId="0" fillId="0" borderId="31" xfId="0" applyNumberFormat="1" applyFont="1" applyFill="1" applyBorder="1" applyAlignment="1">
      <alignment horizontal="center" vertical="center"/>
    </xf>
    <xf numFmtId="1" fontId="0" fillId="0" borderId="32" xfId="0" applyNumberFormat="1" applyFont="1" applyBorder="1" applyAlignment="1">
      <alignment horizontal="center" vertical="center"/>
    </xf>
    <xf numFmtId="165" fontId="9" fillId="8" borderId="26" xfId="2" applyNumberFormat="1" applyFont="1" applyFill="1" applyBorder="1" applyAlignment="1">
      <alignment horizontal="center" vertical="center"/>
    </xf>
    <xf numFmtId="1" fontId="0" fillId="0" borderId="27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6" xfId="0" applyNumberFormat="1" applyFont="1" applyFill="1" applyBorder="1" applyAlignment="1">
      <alignment horizontal="center" vertical="center"/>
    </xf>
    <xf numFmtId="165" fontId="9" fillId="7" borderId="20" xfId="2" applyNumberFormat="1" applyFont="1" applyFill="1" applyBorder="1" applyAlignment="1">
      <alignment horizontal="center" vertical="center"/>
    </xf>
    <xf numFmtId="1" fontId="0" fillId="0" borderId="27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" fontId="0" fillId="8" borderId="32" xfId="0" applyNumberFormat="1" applyFont="1" applyFill="1" applyBorder="1" applyAlignment="1">
      <alignment horizontal="center" vertical="center"/>
    </xf>
    <xf numFmtId="1" fontId="0" fillId="8" borderId="22" xfId="0" applyNumberFormat="1" applyFont="1" applyFill="1" applyBorder="1" applyAlignment="1">
      <alignment horizontal="center" vertical="center"/>
    </xf>
    <xf numFmtId="1" fontId="0" fillId="8" borderId="31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165" fontId="9" fillId="14" borderId="26" xfId="2" applyNumberFormat="1" applyFont="1" applyFill="1" applyBorder="1" applyAlignment="1">
      <alignment horizontal="center" vertical="center"/>
    </xf>
    <xf numFmtId="1" fontId="0" fillId="15" borderId="1" xfId="0" applyNumberFormat="1" applyFont="1" applyFill="1" applyBorder="1" applyAlignment="1">
      <alignment horizontal="center"/>
    </xf>
    <xf numFmtId="164" fontId="9" fillId="15" borderId="1" xfId="0" applyNumberFormat="1" applyFont="1" applyFill="1" applyBorder="1" applyAlignment="1">
      <alignment horizontal="center"/>
    </xf>
    <xf numFmtId="0" fontId="9" fillId="12" borderId="0" xfId="0" quotePrefix="1" applyFont="1" applyFill="1"/>
    <xf numFmtId="0" fontId="0" fillId="0" borderId="1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13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18" fillId="0" borderId="23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7" fillId="0" borderId="0" xfId="4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15" fillId="10" borderId="33" xfId="0" applyNumberFormat="1" applyFont="1" applyFill="1" applyBorder="1" applyAlignment="1">
      <alignment horizontal="center"/>
    </xf>
    <xf numFmtId="1" fontId="15" fillId="10" borderId="34" xfId="0" applyNumberFormat="1" applyFont="1" applyFill="1" applyBorder="1" applyAlignment="1">
      <alignment horizontal="center"/>
    </xf>
    <xf numFmtId="0" fontId="0" fillId="17" borderId="0" xfId="0" applyFill="1" applyAlignment="1">
      <alignment horizontal="center"/>
    </xf>
  </cellXfs>
  <cellStyles count="5">
    <cellStyle name="Hipervínculo" xfId="4" builtinId="8"/>
    <cellStyle name="Normal" xfId="0" builtinId="0"/>
    <cellStyle name="Normal 2" xfId="3"/>
    <cellStyle name="Normal 2 2" xfId="1"/>
    <cellStyle name="Porcentaje" xfId="2" builtinId="5"/>
  </cellStyles>
  <dxfs count="0"/>
  <tableStyles count="0" defaultTableStyle="TableStyleMedium2" defaultPivotStyle="PivotStyleLight16"/>
  <colors>
    <mruColors>
      <color rgb="FF069EC2"/>
      <color rgb="FF021F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50800</xdr:colOff>
      <xdr:row>0</xdr:row>
      <xdr:rowOff>292100</xdr:rowOff>
    </xdr:from>
    <xdr:to>
      <xdr:col>4</xdr:col>
      <xdr:colOff>508000</xdr:colOff>
      <xdr:row>2</xdr:row>
      <xdr:rowOff>190500</xdr:rowOff>
    </xdr:to>
    <xdr:pic>
      <xdr:nvPicPr>
        <xdr:cNvPr id="4" name="Imagen 3" descr="C:\Users\yrumiche\Downloads\LOGO GRC (1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2600" y="292100"/>
          <a:ext cx="1371600" cy="622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12</xdr:row>
      <xdr:rowOff>161925</xdr:rowOff>
    </xdr:from>
    <xdr:to>
      <xdr:col>4</xdr:col>
      <xdr:colOff>631941</xdr:colOff>
      <xdr:row>17</xdr:row>
      <xdr:rowOff>165100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5400" y="4365625"/>
          <a:ext cx="3375141" cy="981075"/>
        </a:xfrm>
        <a:prstGeom prst="rect">
          <a:avLst/>
        </a:prstGeom>
      </xdr:spPr>
    </xdr:pic>
    <xdr:clientData/>
  </xdr:twoCellAnchor>
  <xdr:twoCellAnchor editAs="oneCell">
    <xdr:from>
      <xdr:col>13</xdr:col>
      <xdr:colOff>596900</xdr:colOff>
      <xdr:row>1</xdr:row>
      <xdr:rowOff>0</xdr:rowOff>
    </xdr:from>
    <xdr:to>
      <xdr:col>15</xdr:col>
      <xdr:colOff>165100</xdr:colOff>
      <xdr:row>2</xdr:row>
      <xdr:rowOff>254000</xdr:rowOff>
    </xdr:to>
    <xdr:pic>
      <xdr:nvPicPr>
        <xdr:cNvPr id="5" name="Imagen 4" descr="Logotipo&#10;&#10;Descripción generada automáticamente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0" y="368300"/>
          <a:ext cx="1397000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38100</xdr:colOff>
      <xdr:row>17</xdr:row>
      <xdr:rowOff>177800</xdr:rowOff>
    </xdr:from>
    <xdr:to>
      <xdr:col>52</xdr:col>
      <xdr:colOff>25400</xdr:colOff>
      <xdr:row>18</xdr:row>
      <xdr:rowOff>25400</xdr:rowOff>
    </xdr:to>
    <xdr:cxnSp macro="">
      <xdr:nvCxnSpPr>
        <xdr:cNvPr id="6" name="Conector recto 5"/>
        <xdr:cNvCxnSpPr/>
      </xdr:nvCxnSpPr>
      <xdr:spPr>
        <a:xfrm>
          <a:off x="38100" y="5041900"/>
          <a:ext cx="23012400" cy="381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0</xdr:row>
      <xdr:rowOff>19050</xdr:rowOff>
    </xdr:from>
    <xdr:to>
      <xdr:col>10</xdr:col>
      <xdr:colOff>104043</xdr:colOff>
      <xdr:row>50</xdr:row>
      <xdr:rowOff>75681</xdr:rowOff>
    </xdr:to>
    <xdr:grpSp>
      <xdr:nvGrpSpPr>
        <xdr:cNvPr id="7" name="Grupo 6"/>
        <xdr:cNvGrpSpPr/>
      </xdr:nvGrpSpPr>
      <xdr:grpSpPr>
        <a:xfrm>
          <a:off x="1028700" y="19050"/>
          <a:ext cx="6695343" cy="9581631"/>
          <a:chOff x="1028700" y="19050"/>
          <a:chExt cx="6695343" cy="9581631"/>
        </a:xfrm>
      </xdr:grpSpPr>
      <xdr:pic>
        <xdr:nvPicPr>
          <xdr:cNvPr id="5" name="Imagen 4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866900" y="19050"/>
            <a:ext cx="5857143" cy="5552381"/>
          </a:xfrm>
          <a:prstGeom prst="rect">
            <a:avLst/>
          </a:prstGeom>
        </xdr:spPr>
      </xdr:pic>
      <xdr:pic>
        <xdr:nvPicPr>
          <xdr:cNvPr id="6" name="Imagen 5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028700" y="5448300"/>
            <a:ext cx="6676190" cy="415238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public.tableau.com/app/profile/larissa.casanova/viz/TABLEROMONITORES/INICIO?publish=y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1"/>
  <sheetViews>
    <sheetView showGridLines="0" tabSelected="1" zoomScale="75" zoomScaleNormal="75" workbookViewId="0">
      <selection activeCell="AW29" sqref="AW29"/>
    </sheetView>
  </sheetViews>
  <sheetFormatPr baseColWidth="10" defaultRowHeight="15" x14ac:dyDescent="0.25"/>
  <cols>
    <col min="1" max="1" width="38.42578125" customWidth="1"/>
    <col min="2" max="4" width="13.7109375" customWidth="1"/>
    <col min="5" max="5" width="15.7109375" customWidth="1"/>
    <col min="6" max="7" width="13.7109375" customWidth="1"/>
    <col min="8" max="8" width="10.85546875" customWidth="1"/>
    <col min="9" max="9" width="15.7109375" customWidth="1"/>
    <col min="10" max="11" width="13.7109375" customWidth="1"/>
    <col min="12" max="12" width="10.85546875" customWidth="1"/>
    <col min="13" max="13" width="15.7109375" customWidth="1"/>
    <col min="14" max="15" width="13.7109375" customWidth="1"/>
    <col min="16" max="16" width="10.85546875" customWidth="1"/>
    <col min="17" max="17" width="15.7109375" customWidth="1"/>
    <col min="18" max="19" width="13.7109375" customWidth="1"/>
    <col min="20" max="20" width="10.85546875" customWidth="1"/>
    <col min="21" max="21" width="15.140625" customWidth="1"/>
    <col min="22" max="22" width="13.5703125" customWidth="1"/>
    <col min="23" max="23" width="14.85546875" customWidth="1"/>
    <col min="24" max="24" width="11.42578125" customWidth="1"/>
    <col min="25" max="25" width="15.42578125" customWidth="1"/>
    <col min="26" max="26" width="13.42578125" customWidth="1"/>
    <col min="27" max="27" width="14.140625" customWidth="1"/>
    <col min="28" max="28" width="11.42578125" customWidth="1"/>
    <col min="29" max="29" width="15.42578125" customWidth="1"/>
    <col min="30" max="30" width="13.42578125" customWidth="1"/>
    <col min="31" max="31" width="14.7109375" customWidth="1"/>
    <col min="32" max="32" width="11.42578125" customWidth="1"/>
    <col min="33" max="33" width="15.42578125" customWidth="1"/>
    <col min="34" max="35" width="14.85546875" customWidth="1"/>
    <col min="36" max="36" width="11.42578125" customWidth="1"/>
    <col min="37" max="37" width="15.42578125" customWidth="1"/>
    <col min="38" max="38" width="14.7109375" customWidth="1"/>
    <col min="39" max="40" width="11.42578125" customWidth="1"/>
    <col min="41" max="41" width="15.42578125" customWidth="1"/>
    <col min="42" max="42" width="13.42578125" customWidth="1"/>
    <col min="43" max="44" width="11.42578125" customWidth="1"/>
    <col min="45" max="45" width="15.42578125" customWidth="1"/>
    <col min="46" max="46" width="13.42578125" customWidth="1"/>
    <col min="47" max="48" width="11.42578125" customWidth="1"/>
    <col min="49" max="49" width="15.42578125" customWidth="1"/>
    <col min="50" max="50" width="13.42578125" customWidth="1"/>
    <col min="51" max="52" width="11.42578125" customWidth="1"/>
  </cols>
  <sheetData>
    <row r="1" spans="1:52" ht="28.5" x14ac:dyDescent="0.45">
      <c r="A1" s="1"/>
    </row>
    <row r="2" spans="1:52" s="2" customFormat="1" ht="27.75" customHeight="1" x14ac:dyDescent="0.3">
      <c r="A2" s="96" t="s">
        <v>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52" s="2" customFormat="1" ht="27" customHeight="1" x14ac:dyDescent="0.3">
      <c r="A3" s="96" t="s">
        <v>64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</row>
    <row r="4" spans="1:52" ht="15.75" thickBot="1" x14ac:dyDescent="0.3"/>
    <row r="5" spans="1:52" ht="36.75" customHeight="1" thickBot="1" x14ac:dyDescent="0.3">
      <c r="A5" s="97" t="s">
        <v>0</v>
      </c>
      <c r="B5" s="98" t="s">
        <v>5</v>
      </c>
      <c r="C5" s="98"/>
      <c r="D5" s="98"/>
      <c r="E5" s="99" t="s">
        <v>1</v>
      </c>
      <c r="F5" s="100"/>
      <c r="G5" s="100"/>
      <c r="H5" s="101"/>
      <c r="I5" s="99" t="s">
        <v>2</v>
      </c>
      <c r="J5" s="100"/>
      <c r="K5" s="100"/>
      <c r="L5" s="101"/>
      <c r="M5" s="99" t="s">
        <v>3</v>
      </c>
      <c r="N5" s="100"/>
      <c r="O5" s="100"/>
      <c r="P5" s="101"/>
      <c r="Q5" s="99" t="s">
        <v>4</v>
      </c>
      <c r="R5" s="100"/>
      <c r="S5" s="100"/>
      <c r="T5" s="101"/>
      <c r="U5" s="99" t="s">
        <v>26</v>
      </c>
      <c r="V5" s="100"/>
      <c r="W5" s="100"/>
      <c r="X5" s="101"/>
      <c r="Y5" s="99" t="s">
        <v>27</v>
      </c>
      <c r="Z5" s="100"/>
      <c r="AA5" s="100"/>
      <c r="AB5" s="101"/>
      <c r="AC5" s="99" t="s">
        <v>28</v>
      </c>
      <c r="AD5" s="100"/>
      <c r="AE5" s="100"/>
      <c r="AF5" s="101"/>
      <c r="AG5" s="99" t="s">
        <v>29</v>
      </c>
      <c r="AH5" s="100"/>
      <c r="AI5" s="100"/>
      <c r="AJ5" s="101"/>
      <c r="AK5" s="99" t="s">
        <v>30</v>
      </c>
      <c r="AL5" s="100"/>
      <c r="AM5" s="100"/>
      <c r="AN5" s="101"/>
      <c r="AO5" s="99" t="s">
        <v>31</v>
      </c>
      <c r="AP5" s="100"/>
      <c r="AQ5" s="100"/>
      <c r="AR5" s="101"/>
      <c r="AS5" s="99" t="s">
        <v>32</v>
      </c>
      <c r="AT5" s="100"/>
      <c r="AU5" s="100"/>
      <c r="AV5" s="101"/>
      <c r="AW5" s="99" t="s">
        <v>33</v>
      </c>
      <c r="AX5" s="100"/>
      <c r="AY5" s="100"/>
      <c r="AZ5" s="101"/>
    </row>
    <row r="6" spans="1:52" ht="63.75" customHeight="1" thickBot="1" x14ac:dyDescent="0.3">
      <c r="A6" s="97"/>
      <c r="B6" s="8" t="s">
        <v>12</v>
      </c>
      <c r="C6" s="8" t="s">
        <v>47</v>
      </c>
      <c r="D6" s="9" t="s">
        <v>10</v>
      </c>
      <c r="E6" s="10" t="s">
        <v>12</v>
      </c>
      <c r="F6" s="10" t="s">
        <v>47</v>
      </c>
      <c r="G6" s="11" t="s">
        <v>10</v>
      </c>
      <c r="H6" s="10" t="s">
        <v>23</v>
      </c>
      <c r="I6" s="10" t="s">
        <v>12</v>
      </c>
      <c r="J6" s="10" t="s">
        <v>47</v>
      </c>
      <c r="K6" s="11" t="s">
        <v>10</v>
      </c>
      <c r="L6" s="10" t="s">
        <v>23</v>
      </c>
      <c r="M6" s="12" t="s">
        <v>12</v>
      </c>
      <c r="N6" s="10" t="s">
        <v>47</v>
      </c>
      <c r="O6" s="11" t="s">
        <v>10</v>
      </c>
      <c r="P6" s="12" t="s">
        <v>23</v>
      </c>
      <c r="Q6" s="12" t="s">
        <v>12</v>
      </c>
      <c r="R6" s="10" t="s">
        <v>47</v>
      </c>
      <c r="S6" s="10" t="s">
        <v>10</v>
      </c>
      <c r="T6" s="12" t="s">
        <v>23</v>
      </c>
      <c r="U6" s="10" t="s">
        <v>12</v>
      </c>
      <c r="V6" s="10" t="s">
        <v>47</v>
      </c>
      <c r="W6" s="11" t="s">
        <v>10</v>
      </c>
      <c r="X6" s="10" t="s">
        <v>23</v>
      </c>
      <c r="Y6" s="10" t="s">
        <v>12</v>
      </c>
      <c r="Z6" s="10" t="s">
        <v>47</v>
      </c>
      <c r="AA6" s="11" t="s">
        <v>10</v>
      </c>
      <c r="AB6" s="10" t="s">
        <v>23</v>
      </c>
      <c r="AC6" s="12" t="s">
        <v>12</v>
      </c>
      <c r="AD6" s="10" t="s">
        <v>47</v>
      </c>
      <c r="AE6" s="11" t="s">
        <v>10</v>
      </c>
      <c r="AF6" s="12" t="s">
        <v>23</v>
      </c>
      <c r="AG6" s="12" t="s">
        <v>12</v>
      </c>
      <c r="AH6" s="10" t="s">
        <v>47</v>
      </c>
      <c r="AI6" s="10" t="s">
        <v>10</v>
      </c>
      <c r="AJ6" s="12" t="s">
        <v>23</v>
      </c>
      <c r="AK6" s="10" t="s">
        <v>12</v>
      </c>
      <c r="AL6" s="10" t="s">
        <v>47</v>
      </c>
      <c r="AM6" s="11" t="s">
        <v>10</v>
      </c>
      <c r="AN6" s="10" t="s">
        <v>23</v>
      </c>
      <c r="AO6" s="10" t="s">
        <v>12</v>
      </c>
      <c r="AP6" s="10" t="s">
        <v>47</v>
      </c>
      <c r="AQ6" s="11" t="s">
        <v>10</v>
      </c>
      <c r="AR6" s="10" t="s">
        <v>23</v>
      </c>
      <c r="AS6" s="12" t="s">
        <v>12</v>
      </c>
      <c r="AT6" s="10" t="s">
        <v>47</v>
      </c>
      <c r="AU6" s="11" t="s">
        <v>10</v>
      </c>
      <c r="AV6" s="12" t="s">
        <v>23</v>
      </c>
      <c r="AW6" s="12" t="s">
        <v>12</v>
      </c>
      <c r="AX6" s="10" t="s">
        <v>47</v>
      </c>
      <c r="AY6" s="10" t="s">
        <v>10</v>
      </c>
      <c r="AZ6" s="12" t="s">
        <v>23</v>
      </c>
    </row>
    <row r="7" spans="1:52" ht="24.95" customHeight="1" thickBot="1" x14ac:dyDescent="0.3">
      <c r="A7" s="37" t="s">
        <v>6</v>
      </c>
      <c r="B7" s="5">
        <f>+E7+I7+M7+Q7+U7+Y7+AC7+AG7+AK7+AO7+AS7+AW7</f>
        <v>14289</v>
      </c>
      <c r="C7" s="5">
        <f>+F7+J7+N7+R7+V7+Z7+AD7+AH7+AL7+AP7+AT7+AX7</f>
        <v>32905</v>
      </c>
      <c r="D7" s="28">
        <f>IF(C7=0,"ND",((C7/B7)))</f>
        <v>2.3028203513191965</v>
      </c>
      <c r="E7" s="25">
        <v>1127</v>
      </c>
      <c r="F7" s="21">
        <v>2924</v>
      </c>
      <c r="G7" s="19">
        <f>IF(F7=0,"ND",((F7/E7)))</f>
        <v>2.5944986690328307</v>
      </c>
      <c r="H7" s="24" t="str">
        <f>IF(G7="ND", "%", IF(ROUND(G7,0)&lt;=2, "100%", IF(AND(ROUND(G7,0)&gt;=3, ROUND(G7,0)&lt;=5), "70%", "40%")))</f>
        <v>70%</v>
      </c>
      <c r="I7" s="26">
        <v>1070</v>
      </c>
      <c r="J7" s="21">
        <v>2206</v>
      </c>
      <c r="K7" s="19">
        <f>IF(J7=0,"ND",((J7/I7)))</f>
        <v>2.0616822429906541</v>
      </c>
      <c r="L7" s="23" t="str">
        <f>IF(K7="ND", "%", IF(ROUND(K7,0)&lt;=2, "100%", IF(AND(ROUND(K7,0)&gt;=3, ROUND(K7,0)&lt;=5), "70%", "40%")))</f>
        <v>100%</v>
      </c>
      <c r="M7" s="25">
        <v>1187</v>
      </c>
      <c r="N7" s="21">
        <v>2537</v>
      </c>
      <c r="O7" s="19">
        <f>IF(N7=0,"ND",((N7/M7)))</f>
        <v>2.1373209772535806</v>
      </c>
      <c r="P7" s="23" t="str">
        <f>IF(O7="ND", "%", IF(ROUND(O7,0)&lt;=2, "100%", IF(AND(ROUND(O7,0)&gt;=3, ROUND(O7,0)&lt;=5), "70%", "40%")))</f>
        <v>100%</v>
      </c>
      <c r="Q7" s="7">
        <v>1252</v>
      </c>
      <c r="R7" s="4">
        <v>2454</v>
      </c>
      <c r="S7" s="19">
        <f>IF(R7=0,"ND",((R7/Q7)))</f>
        <v>1.9600638977635783</v>
      </c>
      <c r="T7" s="23" t="str">
        <f>IF(S7="ND", "%", IF(ROUND(S7,0)&lt;=2, "100%", IF(AND(ROUND(S7,0)&gt;=3, ROUND(S7,0)&lt;=5), "70%", "40%")))</f>
        <v>100%</v>
      </c>
      <c r="U7" s="25">
        <v>1257</v>
      </c>
      <c r="V7" s="21">
        <v>2726</v>
      </c>
      <c r="W7" s="19">
        <f>IF(V7=0,"ND",((V7/U7)))</f>
        <v>2.1686555290373906</v>
      </c>
      <c r="X7" s="23" t="str">
        <f>IF(W7="ND", "%", IF(ROUND(W7,0)&lt;=2, "100%", IF(AND(ROUND(W7,0)&gt;=3, ROUND(W7,0)&lt;=5), "70%", "40%")))</f>
        <v>100%</v>
      </c>
      <c r="Y7" s="26">
        <v>1168</v>
      </c>
      <c r="Z7" s="21">
        <v>2664</v>
      </c>
      <c r="AA7" s="19">
        <f>IF(Z7=0,"ND",((Z7/Y7)))</f>
        <v>2.2808219178082192</v>
      </c>
      <c r="AB7" s="23" t="str">
        <f>IF(AA7="ND", "%", IF(ROUND(AA7,0)&lt;=2, "100%", IF(AND(ROUND(AA7,0)&gt;=3, ROUND(AA7,0)&lt;=5), "70%", "40%")))</f>
        <v>100%</v>
      </c>
      <c r="AC7" s="25">
        <v>1187</v>
      </c>
      <c r="AD7" s="21">
        <v>2809</v>
      </c>
      <c r="AE7" s="19">
        <f>IF(AD7=0,"ND",((AD7/AC7)))</f>
        <v>2.3664700926705979</v>
      </c>
      <c r="AF7" s="23" t="str">
        <f>IF(AE7="ND", "%", IF(ROUND(AE7,0)&lt;=2, "100%", IF(AND(ROUND(AE7,0)&gt;=3, ROUND(AE7,0)&lt;=5), "70%", "40%")))</f>
        <v>100%</v>
      </c>
      <c r="AG7" s="7">
        <v>1232</v>
      </c>
      <c r="AH7" s="4">
        <v>2731</v>
      </c>
      <c r="AI7" s="19">
        <f>IF(AH7=0,"ND",((AH7/AG7)))</f>
        <v>2.216720779220779</v>
      </c>
      <c r="AJ7" s="23" t="str">
        <f>IF(AI7="ND", "%", IF(ROUND(AI7,0)&lt;=2, "100%", IF(AND(ROUND(AI7,0)&gt;=3, ROUND(AI7,0)&lt;=5), "70%", "40%")))</f>
        <v>100%</v>
      </c>
      <c r="AK7" s="25">
        <v>1219</v>
      </c>
      <c r="AL7" s="21">
        <v>2550</v>
      </c>
      <c r="AM7" s="19">
        <f>IF(AL7=0,"ND",((AL7/AK7)))</f>
        <v>2.0918785890073832</v>
      </c>
      <c r="AN7" s="23" t="str">
        <f>IF(AM7="ND", "%", IF(ROUND(AM7,0)&lt;=2, "100%", IF(AND(ROUND(AM7,0)&gt;=3, ROUND(AM7,0)&lt;=5), "70%", "40%")))</f>
        <v>100%</v>
      </c>
      <c r="AO7" s="26">
        <v>1170</v>
      </c>
      <c r="AP7" s="21">
        <v>2996</v>
      </c>
      <c r="AQ7" s="19">
        <f>IF(AP7=0,"ND",((AP7/AO7)))</f>
        <v>2.5606837606837605</v>
      </c>
      <c r="AR7" s="23" t="str">
        <f>IF(AQ7="ND", "%", IF(ROUND(AQ7,0)&lt;=2, "100%", IF(AND(ROUND(AQ7,0)&gt;=3, ROUND(AQ7,0)&lt;=5), "70%", "40%")))</f>
        <v>70%</v>
      </c>
      <c r="AS7" s="25">
        <v>1215</v>
      </c>
      <c r="AT7" s="21">
        <v>3091</v>
      </c>
      <c r="AU7" s="19">
        <f>IF(AT7=0,"ND",((AT7/AS7)))</f>
        <v>2.5440329218106994</v>
      </c>
      <c r="AV7" s="24" t="str">
        <f>IF(AU7="ND", "%", IF(ROUND(AU7,0)&lt;=2, "100%", IF(AND(ROUND(AU7,0)&gt;=3, ROUND(AU7,0)&lt;=5), "70%", "40%")))</f>
        <v>70%</v>
      </c>
      <c r="AW7" s="7">
        <v>1205</v>
      </c>
      <c r="AX7" s="4">
        <v>3217</v>
      </c>
      <c r="AY7" s="19">
        <f>IF(AX7=0,"ND",((AX7/AW7)))</f>
        <v>2.6697095435684646</v>
      </c>
      <c r="AZ7" s="24" t="str">
        <f>IF(AY7="ND", "%", IF(ROUND(AY7,0)&lt;=2, "100%", IF(AND(ROUND(AY7,0)&gt;=3, ROUND(AY7,0)&lt;=5), "70%", "40%")))</f>
        <v>70%</v>
      </c>
    </row>
    <row r="8" spans="1:52" ht="24.95" customHeight="1" thickBot="1" x14ac:dyDescent="0.3">
      <c r="A8" s="38" t="s">
        <v>7</v>
      </c>
      <c r="B8" s="5">
        <f t="shared" ref="B8:B9" si="0">+E8+I8+M8+Q8+U8+Y8+AC8+AG8+AK8+AO8+AS8+AW8</f>
        <v>4428</v>
      </c>
      <c r="C8" s="5">
        <f>+F8+J8+N8+R8+V8+Z8+AD8+AH8+AL8+AP8+AT8+AX8</f>
        <v>4630</v>
      </c>
      <c r="D8" s="28">
        <f t="shared" ref="D8:D9" si="1">IF(C8=0,"ND",((C8/B8)))</f>
        <v>1.0456187895212286</v>
      </c>
      <c r="E8" s="25">
        <v>299</v>
      </c>
      <c r="F8" s="21">
        <v>275</v>
      </c>
      <c r="G8" s="19">
        <f t="shared" ref="G8:G9" si="2">IF(F8=0,"ND",((F8/E8)))</f>
        <v>0.91973244147157196</v>
      </c>
      <c r="H8" s="22" t="str">
        <f t="shared" ref="H8:H9" si="3">IF(G8="ND", "%", IF(ROUND(G8,0)&lt;=2, "100%", IF(AND(ROUND(G8,0)&gt;=3, ROUND(G8,0)&lt;=5), "70%", "40%")))</f>
        <v>100%</v>
      </c>
      <c r="I8" s="26">
        <v>319</v>
      </c>
      <c r="J8" s="21">
        <v>262</v>
      </c>
      <c r="K8" s="19">
        <f t="shared" ref="K8:K9" si="4">IF(J8=0,"ND",((J8/I8)))</f>
        <v>0.82131661442006265</v>
      </c>
      <c r="L8" s="22" t="str">
        <f t="shared" ref="L8:L9" si="5">IF(K8="ND", "%", IF(ROUND(K8,0)&lt;=2, "100%", IF(AND(ROUND(K8,0)&gt;=3, ROUND(K8,0)&lt;=5), "70%", "40%")))</f>
        <v>100%</v>
      </c>
      <c r="M8" s="25">
        <v>389</v>
      </c>
      <c r="N8" s="21">
        <v>273</v>
      </c>
      <c r="O8" s="19">
        <f t="shared" ref="O8:O9" si="6">IF(N8=0,"ND",((N8/M8)))</f>
        <v>0.70179948586118257</v>
      </c>
      <c r="P8" s="22" t="str">
        <f t="shared" ref="P8:P9" si="7">IF(O8="ND", "%", IF(ROUND(O8,0)&lt;=2, "100%", IF(AND(ROUND(O8,0)&gt;=3, ROUND(O8,0)&lt;=5), "70%", "40%")))</f>
        <v>100%</v>
      </c>
      <c r="Q8" s="7">
        <v>418</v>
      </c>
      <c r="R8" s="4">
        <v>487</v>
      </c>
      <c r="S8" s="19">
        <f t="shared" ref="S8:S9" si="8">IF(R8=0,"ND",((R8/Q8)))</f>
        <v>1.1650717703349283</v>
      </c>
      <c r="T8" s="22" t="str">
        <f t="shared" ref="T8:T9" si="9">IF(S8="ND", "%", IF(ROUND(S8,0)&lt;=2, "100%", IF(AND(ROUND(S8,0)&gt;=3, ROUND(S8,0)&lt;=5), "70%", "40%")))</f>
        <v>100%</v>
      </c>
      <c r="U8" s="25">
        <v>415</v>
      </c>
      <c r="V8" s="21">
        <v>699</v>
      </c>
      <c r="W8" s="19">
        <f t="shared" ref="W8:W9" si="10">IF(V8=0,"ND",((V8/U8)))</f>
        <v>1.6843373493975904</v>
      </c>
      <c r="X8" s="22" t="str">
        <f t="shared" ref="X8:X9" si="11">IF(W8="ND", "%", IF(ROUND(W8,0)&lt;=2, "100%", IF(AND(ROUND(W8,0)&gt;=3, ROUND(W8,0)&lt;=5), "70%", "40%")))</f>
        <v>100%</v>
      </c>
      <c r="Y8" s="26">
        <v>376</v>
      </c>
      <c r="Z8" s="21">
        <v>721</v>
      </c>
      <c r="AA8" s="19">
        <f t="shared" ref="AA8:AA9" si="12">IF(Z8=0,"ND",((Z8/Y8)))</f>
        <v>1.9175531914893618</v>
      </c>
      <c r="AB8" s="22" t="str">
        <f t="shared" ref="AB8:AB9" si="13">IF(AA8="ND", "%", IF(ROUND(AA8,0)&lt;=2, "100%", IF(AND(ROUND(AA8,0)&gt;=3, ROUND(AA8,0)&lt;=5), "70%", "40%")))</f>
        <v>100%</v>
      </c>
      <c r="AC8" s="25">
        <v>369</v>
      </c>
      <c r="AD8" s="21">
        <v>804</v>
      </c>
      <c r="AE8" s="19">
        <f t="shared" ref="AE8:AE9" si="14">IF(AD8=0,"ND",((AD8/AC8)))</f>
        <v>2.178861788617886</v>
      </c>
      <c r="AF8" s="22" t="str">
        <f t="shared" ref="AF8:AF9" si="15">IF(AE8="ND", "%", IF(ROUND(AE8,0)&lt;=2, "100%", IF(AND(ROUND(AE8,0)&gt;=3, ROUND(AE8,0)&lt;=5), "70%", "40%")))</f>
        <v>100%</v>
      </c>
      <c r="AG8" s="7">
        <v>375</v>
      </c>
      <c r="AH8" s="4">
        <v>767</v>
      </c>
      <c r="AI8" s="19">
        <f t="shared" ref="AI8:AI9" si="16">IF(AH8=0,"ND",((AH8/AG8)))</f>
        <v>2.0453333333333332</v>
      </c>
      <c r="AJ8" s="22" t="str">
        <f t="shared" ref="AJ8:AJ9" si="17">IF(AI8="ND", "%", IF(ROUND(AI8,0)&lt;=2, "100%", IF(AND(ROUND(AI8,0)&gt;=3, ROUND(AI8,0)&lt;=5), "70%", "40%")))</f>
        <v>100%</v>
      </c>
      <c r="AK8" s="25">
        <v>386</v>
      </c>
      <c r="AL8" s="21">
        <v>79</v>
      </c>
      <c r="AM8" s="19">
        <f t="shared" ref="AM8:AM9" si="18">IF(AL8=0,"ND",((AL8/AK8)))</f>
        <v>0.20466321243523317</v>
      </c>
      <c r="AN8" s="22" t="str">
        <f t="shared" ref="AN8:AN9" si="19">IF(AM8="ND", "%", IF(ROUND(AM8,0)&lt;=2, "100%", IF(AND(ROUND(AM8,0)&gt;=3, ROUND(AM8,0)&lt;=5), "70%", "40%")))</f>
        <v>100%</v>
      </c>
      <c r="AO8" s="26">
        <v>366</v>
      </c>
      <c r="AP8" s="21">
        <v>113</v>
      </c>
      <c r="AQ8" s="19">
        <f t="shared" ref="AQ8:AQ9" si="20">IF(AP8=0,"ND",((AP8/AO8)))</f>
        <v>0.30874316939890711</v>
      </c>
      <c r="AR8" s="22" t="str">
        <f t="shared" ref="AR8:AR9" si="21">IF(AQ8="ND", "%", IF(ROUND(AQ8,0)&lt;=2, "100%", IF(AND(ROUND(AQ8,0)&gt;=3, ROUND(AQ8,0)&lt;=5), "70%", "40%")))</f>
        <v>100%</v>
      </c>
      <c r="AS8" s="25">
        <v>373</v>
      </c>
      <c r="AT8" s="21">
        <v>69</v>
      </c>
      <c r="AU8" s="19">
        <f t="shared" ref="AU8:AU9" si="22">IF(AT8=0,"ND",((AT8/AS8)))</f>
        <v>0.18498659517426275</v>
      </c>
      <c r="AV8" s="22" t="str">
        <f t="shared" ref="AV8:AV9" si="23">IF(AU8="ND", "%", IF(ROUND(AU8,0)&lt;=2, "100%", IF(AND(ROUND(AU8,0)&gt;=3, ROUND(AU8,0)&lt;=5), "70%", "40%")))</f>
        <v>100%</v>
      </c>
      <c r="AW8" s="7">
        <v>343</v>
      </c>
      <c r="AX8" s="4">
        <v>81</v>
      </c>
      <c r="AY8" s="19">
        <f t="shared" ref="AY8:AY9" si="24">IF(AX8=0,"ND",((AX8/AW8)))</f>
        <v>0.23615160349854228</v>
      </c>
      <c r="AZ8" s="22" t="str">
        <f t="shared" ref="AZ8:AZ9" si="25">IF(AY8="ND", "%", IF(ROUND(AY8,0)&lt;=2, "100%", IF(AND(ROUND(AY8,0)&gt;=3, ROUND(AY8,0)&lt;=5), "70%", "40%")))</f>
        <v>100%</v>
      </c>
    </row>
    <row r="9" spans="1:52" ht="24.95" customHeight="1" thickBot="1" x14ac:dyDescent="0.3">
      <c r="A9" s="38" t="s">
        <v>8</v>
      </c>
      <c r="B9" s="5">
        <f t="shared" si="0"/>
        <v>4532</v>
      </c>
      <c r="C9" s="5">
        <f>+F9+J9+N9+R9+V9+Z9+AD9+AH9+AL9+AP9+AT9+AX9</f>
        <v>11602</v>
      </c>
      <c r="D9" s="28">
        <f t="shared" si="1"/>
        <v>2.5600176522506621</v>
      </c>
      <c r="E9" s="68">
        <v>362</v>
      </c>
      <c r="F9" s="69">
        <v>544</v>
      </c>
      <c r="G9" s="19">
        <f t="shared" si="2"/>
        <v>1.5027624309392265</v>
      </c>
      <c r="H9" s="22" t="str">
        <f t="shared" si="3"/>
        <v>100%</v>
      </c>
      <c r="I9" s="70">
        <v>411</v>
      </c>
      <c r="J9" s="69">
        <v>706</v>
      </c>
      <c r="K9" s="19">
        <f t="shared" si="4"/>
        <v>1.7177615571776155</v>
      </c>
      <c r="L9" s="22" t="str">
        <f t="shared" si="5"/>
        <v>100%</v>
      </c>
      <c r="M9" s="68">
        <v>377</v>
      </c>
      <c r="N9" s="69">
        <v>1017</v>
      </c>
      <c r="O9" s="19">
        <f t="shared" si="6"/>
        <v>2.6976127320954908</v>
      </c>
      <c r="P9" s="71" t="str">
        <f t="shared" si="7"/>
        <v>70%</v>
      </c>
      <c r="Q9" s="72">
        <v>366</v>
      </c>
      <c r="R9" s="73">
        <v>944</v>
      </c>
      <c r="S9" s="19">
        <f t="shared" si="8"/>
        <v>2.5792349726775958</v>
      </c>
      <c r="T9" s="71" t="str">
        <f t="shared" si="9"/>
        <v>70%</v>
      </c>
      <c r="U9" s="68">
        <v>323</v>
      </c>
      <c r="V9" s="69">
        <v>1157</v>
      </c>
      <c r="W9" s="19">
        <f t="shared" si="10"/>
        <v>3.5820433436532508</v>
      </c>
      <c r="X9" s="71" t="str">
        <f t="shared" si="11"/>
        <v>70%</v>
      </c>
      <c r="Y9" s="70">
        <v>339</v>
      </c>
      <c r="Z9" s="69">
        <v>1095</v>
      </c>
      <c r="AA9" s="19">
        <f t="shared" si="12"/>
        <v>3.2300884955752212</v>
      </c>
      <c r="AB9" s="71" t="str">
        <f t="shared" si="13"/>
        <v>70%</v>
      </c>
      <c r="AC9" s="68">
        <v>403</v>
      </c>
      <c r="AD9" s="69">
        <v>960</v>
      </c>
      <c r="AE9" s="19">
        <f t="shared" si="14"/>
        <v>2.3821339950372207</v>
      </c>
      <c r="AF9" s="22" t="str">
        <f t="shared" si="15"/>
        <v>100%</v>
      </c>
      <c r="AG9" s="72">
        <v>393</v>
      </c>
      <c r="AH9" s="73">
        <v>974</v>
      </c>
      <c r="AI9" s="19">
        <f t="shared" si="16"/>
        <v>2.4783715012722647</v>
      </c>
      <c r="AJ9" s="22" t="str">
        <f t="shared" si="17"/>
        <v>100%</v>
      </c>
      <c r="AK9" s="68">
        <v>516</v>
      </c>
      <c r="AL9" s="69">
        <v>1024</v>
      </c>
      <c r="AM9" s="19">
        <f t="shared" si="18"/>
        <v>1.9844961240310077</v>
      </c>
      <c r="AN9" s="22" t="str">
        <f t="shared" si="19"/>
        <v>100%</v>
      </c>
      <c r="AO9" s="70">
        <v>388</v>
      </c>
      <c r="AP9" s="69">
        <v>1084</v>
      </c>
      <c r="AQ9" s="19">
        <f t="shared" si="20"/>
        <v>2.7938144329896906</v>
      </c>
      <c r="AR9" s="71" t="str">
        <f t="shared" si="21"/>
        <v>70%</v>
      </c>
      <c r="AS9" s="68">
        <v>326</v>
      </c>
      <c r="AT9" s="69">
        <v>1061</v>
      </c>
      <c r="AU9" s="19">
        <f t="shared" si="22"/>
        <v>3.2546012269938651</v>
      </c>
      <c r="AV9" s="71" t="str">
        <f t="shared" si="23"/>
        <v>70%</v>
      </c>
      <c r="AW9" s="72">
        <v>328</v>
      </c>
      <c r="AX9" s="73">
        <v>1036</v>
      </c>
      <c r="AY9" s="19">
        <f t="shared" si="24"/>
        <v>3.1585365853658538</v>
      </c>
      <c r="AZ9" s="71" t="str">
        <f t="shared" si="25"/>
        <v>70%</v>
      </c>
    </row>
    <row r="10" spans="1:52" ht="24.95" customHeight="1" thickBot="1" x14ac:dyDescent="0.3">
      <c r="A10" s="62" t="s">
        <v>57</v>
      </c>
      <c r="B10" s="29">
        <f t="shared" ref="B10" si="26">+E10+I10+M10+Q10+U10+Y10+AC10+AG10+AK10+AO10+AS10+AW10</f>
        <v>12</v>
      </c>
      <c r="C10" s="29">
        <f>+F10+J10+N10+R10+V10+Z10+AD10+AH10+AL10+AP10+AT10+AX10</f>
        <v>0</v>
      </c>
      <c r="D10" s="63" t="str">
        <f t="shared" ref="D10" si="27">IF(C10=0,"ND",((C10/B10)))</f>
        <v>ND</v>
      </c>
      <c r="E10" s="74"/>
      <c r="F10" s="75"/>
      <c r="G10" s="20" t="str">
        <f t="shared" ref="G10" si="28">IF(F10=0,"ND",((F10/E10)))</f>
        <v>ND</v>
      </c>
      <c r="H10" s="78" t="str">
        <f t="shared" ref="H10" si="29">IF(G10="ND", "%", IF(ROUND(G10,0)&lt;=2, "100%", IF(AND(ROUND(G10,0)&gt;=3, ROUND(G10,0)&lt;=5), "70%", "40%")))</f>
        <v>%</v>
      </c>
      <c r="I10" s="76"/>
      <c r="J10" s="75"/>
      <c r="K10" s="20" t="str">
        <f t="shared" ref="K10" si="30">IF(J10=0,"ND",((J10/I10)))</f>
        <v>ND</v>
      </c>
      <c r="L10" s="78" t="str">
        <f t="shared" ref="L10" si="31">IF(K10="ND", "%", IF(ROUND(K10,0)&lt;=2, "100%", IF(AND(ROUND(K10,0)&gt;=3, ROUND(K10,0)&lt;=5), "70%", "40%")))</f>
        <v>%</v>
      </c>
      <c r="M10" s="64">
        <v>2</v>
      </c>
      <c r="N10" s="75"/>
      <c r="O10" s="20" t="str">
        <f t="shared" ref="O10" si="32">IF(N10=0,"ND",((N10/M10)))</f>
        <v>ND</v>
      </c>
      <c r="P10" s="78" t="str">
        <f t="shared" ref="P10" si="33">IF(O10="ND", "%", IF(ROUND(O10,0)&lt;=2, "100%", IF(AND(ROUND(O10,0)&gt;=3, ROUND(O10,0)&lt;=5), "70%", "40%")))</f>
        <v>%</v>
      </c>
      <c r="Q10" s="74"/>
      <c r="R10" s="75"/>
      <c r="S10" s="20" t="str">
        <f t="shared" ref="S10" si="34">IF(R10=0,"ND",((R10/Q10)))</f>
        <v>ND</v>
      </c>
      <c r="T10" s="78" t="str">
        <f t="shared" ref="T10" si="35">IF(S10="ND", "%", IF(ROUND(S10,0)&lt;=2, "100%", IF(AND(ROUND(S10,0)&gt;=3, ROUND(S10,0)&lt;=5), "70%", "40%")))</f>
        <v>%</v>
      </c>
      <c r="U10" s="64">
        <v>2</v>
      </c>
      <c r="V10" s="75"/>
      <c r="W10" s="20" t="str">
        <f t="shared" ref="W10" si="36">IF(V10=0,"ND",((V10/U10)))</f>
        <v>ND</v>
      </c>
      <c r="X10" s="78" t="str">
        <f t="shared" ref="X10" si="37">IF(W10="ND", "%", IF(ROUND(W10,0)&lt;=2, "100%", IF(AND(ROUND(W10,0)&gt;=3, ROUND(W10,0)&lt;=5), "70%", "40%")))</f>
        <v>%</v>
      </c>
      <c r="Y10" s="76"/>
      <c r="Z10" s="75"/>
      <c r="AA10" s="20" t="str">
        <f t="shared" ref="AA10" si="38">IF(Z10=0,"ND",((Z10/Y10)))</f>
        <v>ND</v>
      </c>
      <c r="AB10" s="78" t="str">
        <f t="shared" ref="AB10" si="39">IF(AA10="ND", "%", IF(ROUND(AA10,0)&lt;=2, "100%", IF(AND(ROUND(AA10,0)&gt;=3, ROUND(AA10,0)&lt;=5), "70%", "40%")))</f>
        <v>%</v>
      </c>
      <c r="AC10" s="64">
        <v>2</v>
      </c>
      <c r="AD10" s="75"/>
      <c r="AE10" s="20" t="str">
        <f t="shared" ref="AE10" si="40">IF(AD10=0,"ND",((AD10/AC10)))</f>
        <v>ND</v>
      </c>
      <c r="AF10" s="78" t="str">
        <f t="shared" ref="AF10" si="41">IF(AE10="ND", "%", IF(ROUND(AE10,0)&lt;=2, "100%", IF(AND(ROUND(AE10,0)&gt;=3, ROUND(AE10,0)&lt;=5), "70%", "40%")))</f>
        <v>%</v>
      </c>
      <c r="AG10" s="66">
        <v>1</v>
      </c>
      <c r="AH10" s="75"/>
      <c r="AI10" s="20" t="str">
        <f t="shared" ref="AI10" si="42">IF(AH10=0,"ND",((AH10/AG10)))</f>
        <v>ND</v>
      </c>
      <c r="AJ10" s="78" t="str">
        <f t="shared" ref="AJ10" si="43">IF(AI10="ND", "%", IF(ROUND(AI10,0)&lt;=2, "100%", IF(AND(ROUND(AI10,0)&gt;=3, ROUND(AI10,0)&lt;=5), "70%", "40%")))</f>
        <v>%</v>
      </c>
      <c r="AK10" s="74"/>
      <c r="AL10" s="75"/>
      <c r="AM10" s="20" t="str">
        <f t="shared" ref="AM10" si="44">IF(AL10=0,"ND",((AL10/AK10)))</f>
        <v>ND</v>
      </c>
      <c r="AN10" s="78" t="str">
        <f t="shared" ref="AN10" si="45">IF(AM10="ND", "%", IF(ROUND(AM10,0)&lt;=2, "100%", IF(AND(ROUND(AM10,0)&gt;=3, ROUND(AM10,0)&lt;=5), "70%", "40%")))</f>
        <v>%</v>
      </c>
      <c r="AO10" s="65">
        <v>3</v>
      </c>
      <c r="AP10" s="75"/>
      <c r="AQ10" s="20" t="str">
        <f t="shared" ref="AQ10" si="46">IF(AP10=0,"ND",((AP10/AO10)))</f>
        <v>ND</v>
      </c>
      <c r="AR10" s="67" t="str">
        <f t="shared" ref="AR10" si="47">IF(AQ10="ND", "%", IF(ROUND(AQ10,0)&lt;=2, "100%", IF(AND(ROUND(AQ10,0)&gt;=3, ROUND(AQ10,0)&lt;=5), "70%", "40%")))</f>
        <v>%</v>
      </c>
      <c r="AS10" s="64">
        <v>1</v>
      </c>
      <c r="AT10" s="75"/>
      <c r="AU10" s="20" t="str">
        <f t="shared" ref="AU10" si="48">IF(AT10=0,"ND",((AT10/AS10)))</f>
        <v>ND</v>
      </c>
      <c r="AV10" s="67" t="str">
        <f t="shared" ref="AV10" si="49">IF(AU10="ND", "%", IF(ROUND(AU10,0)&lt;=2, "100%", IF(AND(ROUND(AU10,0)&gt;=3, ROUND(AU10,0)&lt;=5), "70%", "40%")))</f>
        <v>%</v>
      </c>
      <c r="AW10" s="66">
        <v>1</v>
      </c>
      <c r="AX10" s="75"/>
      <c r="AY10" s="20" t="str">
        <f t="shared" ref="AY10" si="50">IF(AX10=0,"ND",((AX10/AW10)))</f>
        <v>ND</v>
      </c>
      <c r="AZ10" s="67" t="str">
        <f t="shared" ref="AZ10" si="51">IF(AY10="ND", "%", IF(ROUND(AY10,0)&lt;=2, "100%", IF(AND(ROUND(AY10,0)&gt;=3, ROUND(AY10,0)&lt;=5), "70%", "40%")))</f>
        <v>%</v>
      </c>
    </row>
    <row r="11" spans="1:52" x14ac:dyDescent="0.25">
      <c r="A11" s="6" t="s">
        <v>52</v>
      </c>
    </row>
    <row r="12" spans="1:52" x14ac:dyDescent="0.25">
      <c r="A12" s="6" t="s">
        <v>51</v>
      </c>
    </row>
    <row r="13" spans="1:52" x14ac:dyDescent="0.25">
      <c r="A13" s="77" t="s">
        <v>58</v>
      </c>
    </row>
    <row r="15" spans="1:52" ht="15.75" x14ac:dyDescent="0.25">
      <c r="A15" s="3" t="s">
        <v>11</v>
      </c>
    </row>
    <row r="16" spans="1:52" ht="15.75" x14ac:dyDescent="0.25">
      <c r="A16" s="3"/>
    </row>
    <row r="20" spans="1:47" ht="18.75" x14ac:dyDescent="0.3">
      <c r="A20" t="s">
        <v>24</v>
      </c>
      <c r="B20" s="81" t="s">
        <v>65</v>
      </c>
      <c r="F20" s="58"/>
    </row>
    <row r="21" spans="1:47" ht="15.75" thickBot="1" x14ac:dyDescent="0.3">
      <c r="A21" s="27" t="s">
        <v>25</v>
      </c>
      <c r="B21" t="s">
        <v>66</v>
      </c>
    </row>
    <row r="22" spans="1:47" ht="15" customHeight="1" thickBot="1" x14ac:dyDescent="0.3">
      <c r="A22" s="91" t="s">
        <v>13</v>
      </c>
      <c r="B22" s="93" t="s">
        <v>5</v>
      </c>
      <c r="C22" s="93"/>
      <c r="D22" s="94"/>
      <c r="E22" s="86" t="s">
        <v>14</v>
      </c>
      <c r="F22" s="86"/>
      <c r="G22" s="87"/>
      <c r="H22" s="82"/>
      <c r="I22" s="85" t="s">
        <v>15</v>
      </c>
      <c r="J22" s="86"/>
      <c r="K22" s="87"/>
      <c r="L22" s="82"/>
      <c r="M22" s="85" t="s">
        <v>16</v>
      </c>
      <c r="N22" s="86"/>
      <c r="O22" s="87"/>
      <c r="P22" s="82"/>
      <c r="Q22" s="85" t="s">
        <v>34</v>
      </c>
      <c r="R22" s="86"/>
      <c r="S22" s="87"/>
      <c r="T22" s="82"/>
      <c r="U22" s="85" t="s">
        <v>35</v>
      </c>
      <c r="V22" s="86"/>
      <c r="W22" s="87"/>
      <c r="X22" s="82"/>
      <c r="Y22" s="85" t="s">
        <v>38</v>
      </c>
      <c r="Z22" s="86"/>
      <c r="AA22" s="87"/>
      <c r="AB22" s="82"/>
      <c r="AC22" s="85" t="s">
        <v>43</v>
      </c>
      <c r="AD22" s="86"/>
      <c r="AE22" s="87"/>
      <c r="AF22" s="82"/>
      <c r="AG22" s="85" t="s">
        <v>49</v>
      </c>
      <c r="AH22" s="86"/>
      <c r="AI22" s="87"/>
      <c r="AJ22" s="82"/>
      <c r="AK22" s="85" t="s">
        <v>50</v>
      </c>
      <c r="AL22" s="86"/>
      <c r="AM22" s="87"/>
      <c r="AN22" s="82"/>
      <c r="AO22" s="85" t="s">
        <v>59</v>
      </c>
      <c r="AP22" s="86"/>
      <c r="AQ22" s="87"/>
      <c r="AR22" s="82"/>
      <c r="AS22" s="85" t="s">
        <v>63</v>
      </c>
      <c r="AT22" s="86"/>
      <c r="AU22" s="87"/>
    </row>
    <row r="23" spans="1:47" ht="153.75" customHeight="1" thickBot="1" x14ac:dyDescent="0.3">
      <c r="A23" s="92"/>
      <c r="B23" s="52" t="s">
        <v>20</v>
      </c>
      <c r="C23" s="43" t="s">
        <v>21</v>
      </c>
      <c r="D23" s="44" t="s">
        <v>22</v>
      </c>
      <c r="E23" s="53" t="s">
        <v>20</v>
      </c>
      <c r="F23" s="14" t="s">
        <v>21</v>
      </c>
      <c r="G23" s="15" t="s">
        <v>22</v>
      </c>
      <c r="H23" s="83"/>
      <c r="I23" s="14" t="s">
        <v>20</v>
      </c>
      <c r="J23" s="14" t="s">
        <v>21</v>
      </c>
      <c r="K23" s="15" t="s">
        <v>22</v>
      </c>
      <c r="L23" s="83"/>
      <c r="M23" s="14" t="s">
        <v>20</v>
      </c>
      <c r="N23" s="14" t="s">
        <v>21</v>
      </c>
      <c r="O23" s="15" t="s">
        <v>22</v>
      </c>
      <c r="P23" s="83"/>
      <c r="Q23" s="14" t="s">
        <v>20</v>
      </c>
      <c r="R23" s="14" t="s">
        <v>21</v>
      </c>
      <c r="S23" s="15" t="s">
        <v>22</v>
      </c>
      <c r="T23" s="83"/>
      <c r="U23" s="14" t="s">
        <v>20</v>
      </c>
      <c r="V23" s="14" t="s">
        <v>21</v>
      </c>
      <c r="W23" s="15" t="s">
        <v>22</v>
      </c>
      <c r="X23" s="83"/>
      <c r="Y23" s="14" t="s">
        <v>20</v>
      </c>
      <c r="Z23" s="14" t="s">
        <v>21</v>
      </c>
      <c r="AA23" s="15" t="s">
        <v>22</v>
      </c>
      <c r="AB23" s="83"/>
      <c r="AC23" s="14" t="s">
        <v>20</v>
      </c>
      <c r="AD23" s="14" t="s">
        <v>21</v>
      </c>
      <c r="AE23" s="15" t="s">
        <v>22</v>
      </c>
      <c r="AF23" s="83"/>
      <c r="AG23" s="14" t="s">
        <v>20</v>
      </c>
      <c r="AH23" s="14" t="s">
        <v>21</v>
      </c>
      <c r="AI23" s="15" t="s">
        <v>22</v>
      </c>
      <c r="AJ23" s="83"/>
      <c r="AK23" s="14" t="s">
        <v>20</v>
      </c>
      <c r="AL23" s="14" t="s">
        <v>21</v>
      </c>
      <c r="AM23" s="15" t="s">
        <v>22</v>
      </c>
      <c r="AN23" s="83"/>
      <c r="AO23" s="14" t="s">
        <v>20</v>
      </c>
      <c r="AP23" s="14" t="s">
        <v>21</v>
      </c>
      <c r="AQ23" s="15" t="s">
        <v>22</v>
      </c>
      <c r="AR23" s="83"/>
      <c r="AS23" s="14" t="s">
        <v>20</v>
      </c>
      <c r="AT23" s="14" t="s">
        <v>21</v>
      </c>
      <c r="AU23" s="15" t="s">
        <v>22</v>
      </c>
    </row>
    <row r="24" spans="1:47" ht="15.75" customHeight="1" thickBot="1" x14ac:dyDescent="0.3">
      <c r="A24" s="45" t="s">
        <v>0</v>
      </c>
      <c r="B24" s="47" t="s">
        <v>18</v>
      </c>
      <c r="C24" s="46" t="s">
        <v>17</v>
      </c>
      <c r="D24" s="47" t="s">
        <v>19</v>
      </c>
      <c r="E24" s="39" t="s">
        <v>18</v>
      </c>
      <c r="F24" s="16" t="s">
        <v>17</v>
      </c>
      <c r="G24" s="16" t="s">
        <v>19</v>
      </c>
      <c r="H24" s="83"/>
      <c r="I24" s="16" t="s">
        <v>18</v>
      </c>
      <c r="J24" s="16" t="s">
        <v>17</v>
      </c>
      <c r="K24" s="16" t="s">
        <v>19</v>
      </c>
      <c r="L24" s="83"/>
      <c r="M24" s="16" t="s">
        <v>18</v>
      </c>
      <c r="N24" s="16" t="s">
        <v>17</v>
      </c>
      <c r="O24" s="16" t="s">
        <v>19</v>
      </c>
      <c r="P24" s="83"/>
      <c r="Q24" s="16" t="s">
        <v>18</v>
      </c>
      <c r="R24" s="16" t="s">
        <v>17</v>
      </c>
      <c r="S24" s="16" t="s">
        <v>19</v>
      </c>
      <c r="T24" s="83"/>
      <c r="U24" s="16" t="s">
        <v>18</v>
      </c>
      <c r="V24" s="16" t="s">
        <v>17</v>
      </c>
      <c r="W24" s="16" t="s">
        <v>19</v>
      </c>
      <c r="X24" s="83"/>
      <c r="Y24" s="16" t="s">
        <v>18</v>
      </c>
      <c r="Z24" s="16" t="s">
        <v>17</v>
      </c>
      <c r="AA24" s="16" t="s">
        <v>19</v>
      </c>
      <c r="AB24" s="83"/>
      <c r="AC24" s="16" t="s">
        <v>18</v>
      </c>
      <c r="AD24" s="16" t="s">
        <v>17</v>
      </c>
      <c r="AE24" s="16" t="s">
        <v>19</v>
      </c>
      <c r="AF24" s="83"/>
      <c r="AG24" s="16" t="s">
        <v>18</v>
      </c>
      <c r="AH24" s="16" t="s">
        <v>17</v>
      </c>
      <c r="AI24" s="16" t="s">
        <v>19</v>
      </c>
      <c r="AJ24" s="83"/>
      <c r="AK24" s="16" t="s">
        <v>18</v>
      </c>
      <c r="AL24" s="16" t="s">
        <v>17</v>
      </c>
      <c r="AM24" s="16" t="s">
        <v>19</v>
      </c>
      <c r="AN24" s="83"/>
      <c r="AO24" s="16" t="s">
        <v>18</v>
      </c>
      <c r="AP24" s="16" t="s">
        <v>17</v>
      </c>
      <c r="AQ24" s="16" t="s">
        <v>19</v>
      </c>
      <c r="AR24" s="83"/>
      <c r="AS24" s="16" t="s">
        <v>18</v>
      </c>
      <c r="AT24" s="16" t="s">
        <v>17</v>
      </c>
      <c r="AU24" s="16" t="s">
        <v>19</v>
      </c>
    </row>
    <row r="25" spans="1:47" x14ac:dyDescent="0.25">
      <c r="A25" s="48" t="s">
        <v>53</v>
      </c>
      <c r="B25" s="49">
        <f>+E25+I25+M25+Q25+U25+Y25+AC25+AG25+AK25+AO25+AS25</f>
        <v>10637</v>
      </c>
      <c r="C25" s="49">
        <f>+F25+J25+N25+R25+V25+Z25+AD25+AH25+AL25+AP25+AT25</f>
        <v>17814</v>
      </c>
      <c r="D25" s="56">
        <f>C25/B25</f>
        <v>1.6747203158785371</v>
      </c>
      <c r="E25" s="54">
        <v>1129</v>
      </c>
      <c r="F25" s="17">
        <v>2453</v>
      </c>
      <c r="G25" s="18">
        <f>F25/E25</f>
        <v>2.1727192205491583</v>
      </c>
      <c r="H25" s="83"/>
      <c r="I25" s="31">
        <v>1070</v>
      </c>
      <c r="J25" s="17">
        <v>1891</v>
      </c>
      <c r="K25" s="18">
        <f>J25/I25</f>
        <v>1.7672897196261683</v>
      </c>
      <c r="L25" s="83"/>
      <c r="M25" s="31">
        <v>1187</v>
      </c>
      <c r="N25" s="31">
        <v>1678</v>
      </c>
      <c r="O25" s="18">
        <f>N25/M25</f>
        <v>1.413647851727043</v>
      </c>
      <c r="P25" s="83"/>
      <c r="Q25" s="31">
        <v>1252</v>
      </c>
      <c r="R25" s="31">
        <v>1790</v>
      </c>
      <c r="S25" s="18">
        <f>R25/Q25</f>
        <v>1.4297124600638977</v>
      </c>
      <c r="T25" s="83"/>
      <c r="U25" s="31">
        <v>1257</v>
      </c>
      <c r="V25" s="31">
        <v>2264</v>
      </c>
      <c r="W25" s="18">
        <f>V25/U25</f>
        <v>1.8011137629276055</v>
      </c>
      <c r="X25" s="83"/>
      <c r="Y25" s="31">
        <v>1168</v>
      </c>
      <c r="Z25" s="31">
        <v>1944</v>
      </c>
      <c r="AA25" s="18">
        <f>Z25/Y25</f>
        <v>1.6643835616438356</v>
      </c>
      <c r="AB25" s="83"/>
      <c r="AC25" s="33">
        <v>1187</v>
      </c>
      <c r="AD25" s="31">
        <v>1945</v>
      </c>
      <c r="AE25" s="18">
        <f>AD25/AC25</f>
        <v>1.6385846672283066</v>
      </c>
      <c r="AF25" s="83"/>
      <c r="AG25" s="59">
        <v>1232</v>
      </c>
      <c r="AH25" s="33">
        <v>1911</v>
      </c>
      <c r="AI25" s="18">
        <f>AH25/AG25</f>
        <v>1.5511363636363635</v>
      </c>
      <c r="AJ25" s="83"/>
      <c r="AK25" s="33">
        <v>1155</v>
      </c>
      <c r="AL25" s="31">
        <v>1938</v>
      </c>
      <c r="AM25" s="18">
        <f>AL25/AK25</f>
        <v>1.6779220779220778</v>
      </c>
      <c r="AN25" s="83"/>
      <c r="AO25" s="79"/>
      <c r="AP25" s="79"/>
      <c r="AQ25" s="80"/>
      <c r="AR25" s="83"/>
      <c r="AS25" s="79"/>
      <c r="AT25" s="79"/>
      <c r="AU25" s="80"/>
    </row>
    <row r="26" spans="1:47" x14ac:dyDescent="0.25">
      <c r="A26" s="50" t="s">
        <v>54</v>
      </c>
      <c r="B26" s="49">
        <f t="shared" ref="B26:B27" si="52">+E26+I26+M26+Q26+U26+Y26+AC26+AG26+AK26+AO26+AS26</f>
        <v>4085</v>
      </c>
      <c r="C26" s="49">
        <f t="shared" ref="C26:C27" si="53">+F26+J26+N26+R26+V26+Z26+AD26+AH26+AL26+AP26+AT26</f>
        <v>3931</v>
      </c>
      <c r="D26" s="56">
        <f>C26/B26</f>
        <v>0.96230110159118731</v>
      </c>
      <c r="E26" s="54">
        <v>299</v>
      </c>
      <c r="F26" s="17">
        <v>225</v>
      </c>
      <c r="G26" s="18">
        <f>F26/E26</f>
        <v>0.75250836120401343</v>
      </c>
      <c r="H26" s="83"/>
      <c r="I26" s="31">
        <v>319</v>
      </c>
      <c r="J26" s="17">
        <v>242</v>
      </c>
      <c r="K26" s="18">
        <f>J26/I26</f>
        <v>0.75862068965517238</v>
      </c>
      <c r="L26" s="83"/>
      <c r="M26" s="31">
        <v>389</v>
      </c>
      <c r="N26" s="31">
        <v>246</v>
      </c>
      <c r="O26" s="18">
        <f>N26/M26</f>
        <v>0.63239074550128538</v>
      </c>
      <c r="P26" s="83"/>
      <c r="Q26" s="31">
        <v>418</v>
      </c>
      <c r="R26" s="31">
        <v>400</v>
      </c>
      <c r="S26" s="18">
        <f>R26/Q26</f>
        <v>0.9569377990430622</v>
      </c>
      <c r="T26" s="83"/>
      <c r="U26" s="31">
        <v>415</v>
      </c>
      <c r="V26" s="17">
        <v>604</v>
      </c>
      <c r="W26" s="18">
        <f>V26/U26</f>
        <v>1.455421686746988</v>
      </c>
      <c r="X26" s="83"/>
      <c r="Y26" s="31">
        <v>376</v>
      </c>
      <c r="Z26" s="31">
        <v>625</v>
      </c>
      <c r="AA26" s="18">
        <f>Z26/Y26</f>
        <v>1.6622340425531914</v>
      </c>
      <c r="AB26" s="83"/>
      <c r="AC26" s="33">
        <v>369</v>
      </c>
      <c r="AD26" s="33">
        <v>667</v>
      </c>
      <c r="AE26" s="18">
        <f>AD26/AC26</f>
        <v>1.8075880758807588</v>
      </c>
      <c r="AF26" s="83"/>
      <c r="AG26" s="33">
        <v>375</v>
      </c>
      <c r="AH26" s="33">
        <v>700</v>
      </c>
      <c r="AI26" s="18">
        <f>AH26/AG26</f>
        <v>1.8666666666666667</v>
      </c>
      <c r="AJ26" s="83"/>
      <c r="AK26" s="33">
        <v>386</v>
      </c>
      <c r="AL26" s="33">
        <v>83</v>
      </c>
      <c r="AM26" s="18">
        <f>AL26/AK26</f>
        <v>0.21502590673575128</v>
      </c>
      <c r="AN26" s="83"/>
      <c r="AO26" s="33">
        <v>366</v>
      </c>
      <c r="AP26" s="33">
        <v>96</v>
      </c>
      <c r="AQ26" s="18">
        <f>AP26/AO26</f>
        <v>0.26229508196721313</v>
      </c>
      <c r="AR26" s="83"/>
      <c r="AS26" s="33">
        <v>373</v>
      </c>
      <c r="AT26" s="33">
        <v>43</v>
      </c>
      <c r="AU26" s="18">
        <f>AT26/AS26</f>
        <v>0.11528150134048257</v>
      </c>
    </row>
    <row r="27" spans="1:47" ht="15.75" thickBot="1" x14ac:dyDescent="0.3">
      <c r="A27" s="51" t="s">
        <v>55</v>
      </c>
      <c r="B27" s="104">
        <f t="shared" si="52"/>
        <v>1837</v>
      </c>
      <c r="C27" s="105">
        <f t="shared" si="53"/>
        <v>4462</v>
      </c>
      <c r="D27" s="57">
        <f>C27/B27</f>
        <v>2.4289602612955905</v>
      </c>
      <c r="E27" s="55">
        <v>362</v>
      </c>
      <c r="F27" s="34">
        <v>566</v>
      </c>
      <c r="G27" s="35">
        <f>F27/E27</f>
        <v>1.5635359116022098</v>
      </c>
      <c r="H27" s="84"/>
      <c r="I27" s="34">
        <v>411</v>
      </c>
      <c r="J27" s="34">
        <v>736</v>
      </c>
      <c r="K27" s="35">
        <f>J27/I27</f>
        <v>1.7907542579075426</v>
      </c>
      <c r="L27" s="84"/>
      <c r="M27" s="34">
        <v>377</v>
      </c>
      <c r="N27" s="34">
        <v>1025</v>
      </c>
      <c r="O27" s="35">
        <f>N27/M27</f>
        <v>2.7188328912466844</v>
      </c>
      <c r="P27" s="84"/>
      <c r="Q27" s="34">
        <v>366</v>
      </c>
      <c r="R27" s="34">
        <v>944</v>
      </c>
      <c r="S27" s="35">
        <f>R27/Q27</f>
        <v>2.5792349726775958</v>
      </c>
      <c r="T27" s="84"/>
      <c r="U27" s="34">
        <v>321</v>
      </c>
      <c r="V27" s="34">
        <v>1191</v>
      </c>
      <c r="W27" s="35">
        <f>V27/U27</f>
        <v>3.7102803738317758</v>
      </c>
      <c r="X27" s="84"/>
      <c r="Y27" s="30"/>
      <c r="Z27" s="30"/>
      <c r="AA27" s="35" t="e">
        <f>Z27/Y27</f>
        <v>#DIV/0!</v>
      </c>
      <c r="AB27" s="84"/>
      <c r="AC27" s="30"/>
      <c r="AD27" s="30"/>
      <c r="AE27" s="35" t="e">
        <f>AD27/AC27</f>
        <v>#DIV/0!</v>
      </c>
      <c r="AF27" s="84"/>
      <c r="AG27" s="30"/>
      <c r="AH27" s="30"/>
      <c r="AI27" s="35" t="e">
        <f>AH27/AG27</f>
        <v>#DIV/0!</v>
      </c>
      <c r="AJ27" s="84"/>
      <c r="AK27" s="30"/>
      <c r="AL27" s="30"/>
      <c r="AM27" s="35" t="e">
        <f>AL27/AK27</f>
        <v>#DIV/0!</v>
      </c>
      <c r="AN27" s="84"/>
      <c r="AO27" s="30"/>
      <c r="AP27" s="30"/>
      <c r="AQ27" s="35" t="e">
        <f>AP27/AO27</f>
        <v>#DIV/0!</v>
      </c>
      <c r="AR27" s="84"/>
      <c r="AS27" s="30"/>
      <c r="AT27" s="30"/>
      <c r="AU27" s="35" t="e">
        <f>AT27/AS27</f>
        <v>#DIV/0!</v>
      </c>
    </row>
    <row r="28" spans="1:47" x14ac:dyDescent="0.25">
      <c r="M28" s="32"/>
      <c r="N28" s="32"/>
      <c r="O28" s="32"/>
    </row>
    <row r="29" spans="1:47" x14ac:dyDescent="0.25">
      <c r="M29" s="95"/>
      <c r="N29" s="95"/>
      <c r="O29" s="95"/>
      <c r="Q29" s="95"/>
      <c r="R29" s="95"/>
      <c r="S29" s="95"/>
      <c r="Y29" t="s">
        <v>37</v>
      </c>
      <c r="AG29" s="42"/>
      <c r="AH29" s="40"/>
      <c r="AK29" s="42"/>
      <c r="AL29" s="40"/>
    </row>
    <row r="30" spans="1:47" x14ac:dyDescent="0.25">
      <c r="E30" s="88" t="s">
        <v>36</v>
      </c>
      <c r="F30" s="88"/>
      <c r="G30" s="88"/>
      <c r="I30" s="88" t="s">
        <v>41</v>
      </c>
      <c r="J30" s="88"/>
      <c r="K30" s="88"/>
      <c r="M30" s="88" t="s">
        <v>41</v>
      </c>
      <c r="N30" s="88"/>
      <c r="O30" s="88"/>
      <c r="Q30" s="88" t="s">
        <v>39</v>
      </c>
      <c r="R30" s="88"/>
      <c r="S30" s="88"/>
      <c r="U30" s="88" t="s">
        <v>40</v>
      </c>
      <c r="V30" s="88"/>
      <c r="W30" s="88"/>
      <c r="Y30" s="88" t="s">
        <v>45</v>
      </c>
      <c r="Z30" s="88"/>
      <c r="AA30" s="88"/>
      <c r="AC30" s="88" t="s">
        <v>46</v>
      </c>
      <c r="AD30" s="88"/>
      <c r="AE30" s="88"/>
      <c r="AG30" s="88" t="s">
        <v>45</v>
      </c>
      <c r="AH30" s="88"/>
      <c r="AI30" s="88"/>
      <c r="AK30" s="88" t="s">
        <v>45</v>
      </c>
      <c r="AL30" s="88"/>
      <c r="AM30" s="88"/>
      <c r="AO30" s="88" t="s">
        <v>60</v>
      </c>
      <c r="AP30" s="88"/>
      <c r="AQ30" s="88"/>
      <c r="AS30" s="88" t="s">
        <v>60</v>
      </c>
      <c r="AT30" s="88"/>
      <c r="AU30" s="88"/>
    </row>
    <row r="31" spans="1:47" x14ac:dyDescent="0.25">
      <c r="E31" s="89" t="s">
        <v>42</v>
      </c>
      <c r="F31" s="89"/>
      <c r="G31" s="89"/>
      <c r="I31" s="89" t="s">
        <v>42</v>
      </c>
      <c r="J31" s="89"/>
      <c r="K31" s="89"/>
      <c r="M31" s="89" t="s">
        <v>42</v>
      </c>
      <c r="N31" s="89"/>
      <c r="O31" s="89"/>
      <c r="Q31" s="89" t="s">
        <v>42</v>
      </c>
      <c r="R31" s="89"/>
      <c r="S31" s="89"/>
      <c r="U31" s="89" t="s">
        <v>42</v>
      </c>
      <c r="V31" s="89"/>
      <c r="W31" s="89"/>
      <c r="Y31" s="89" t="s">
        <v>42</v>
      </c>
      <c r="Z31" s="89"/>
      <c r="AA31" s="89"/>
      <c r="AC31" s="89" t="s">
        <v>48</v>
      </c>
      <c r="AD31" s="89"/>
      <c r="AE31" s="89"/>
      <c r="AG31" s="89" t="s">
        <v>56</v>
      </c>
      <c r="AH31" s="89"/>
      <c r="AI31" s="89"/>
      <c r="AK31" s="89" t="s">
        <v>56</v>
      </c>
      <c r="AL31" s="89"/>
      <c r="AM31" s="89"/>
      <c r="AO31" s="89" t="s">
        <v>61</v>
      </c>
      <c r="AP31" s="89"/>
      <c r="AQ31" s="89"/>
      <c r="AS31" s="106" t="s">
        <v>67</v>
      </c>
      <c r="AT31" s="106"/>
      <c r="AU31" s="106"/>
    </row>
    <row r="32" spans="1:47" x14ac:dyDescent="0.25">
      <c r="U32" s="60"/>
      <c r="V32" s="60"/>
      <c r="W32" s="13"/>
      <c r="X32" s="13"/>
      <c r="Y32" s="60"/>
      <c r="Z32" s="60"/>
      <c r="AA32" s="13"/>
      <c r="AB32" s="13"/>
      <c r="AC32" s="13"/>
      <c r="AD32" s="13"/>
      <c r="AE32" s="13"/>
      <c r="AG32" s="61"/>
      <c r="AH32" s="61"/>
      <c r="AI32" s="13"/>
      <c r="AJ32" s="13"/>
      <c r="AK32" s="60"/>
      <c r="AL32" s="60"/>
      <c r="AO32" s="90" t="s">
        <v>62</v>
      </c>
      <c r="AP32" s="90"/>
      <c r="AQ32" s="90"/>
      <c r="AS32" s="90" t="s">
        <v>68</v>
      </c>
      <c r="AT32" s="90"/>
      <c r="AU32" s="90"/>
    </row>
    <row r="33" spans="5:47" x14ac:dyDescent="0.25">
      <c r="I33" s="60"/>
      <c r="J33" s="60"/>
      <c r="K33" s="13"/>
      <c r="L33" s="13"/>
      <c r="M33" s="13"/>
      <c r="N33" s="13"/>
      <c r="O33" s="13"/>
      <c r="P33" s="13"/>
      <c r="Q33" s="61"/>
      <c r="R33" s="61"/>
      <c r="U33" s="60"/>
      <c r="V33" s="60"/>
      <c r="W33" s="13"/>
      <c r="X33" s="13"/>
      <c r="Y33" s="60"/>
      <c r="Z33" s="60"/>
      <c r="AA33" s="13"/>
      <c r="AB33" s="13"/>
      <c r="AC33" s="60"/>
      <c r="AD33" s="60"/>
      <c r="AE33" s="13"/>
      <c r="AG33" s="61"/>
      <c r="AH33" s="61"/>
      <c r="AI33" s="13"/>
      <c r="AJ33" s="13"/>
      <c r="AK33" s="60"/>
      <c r="AL33" s="60"/>
      <c r="AO33" s="90"/>
      <c r="AP33" s="90"/>
      <c r="AQ33" s="90"/>
      <c r="AS33" s="90"/>
      <c r="AT33" s="90"/>
      <c r="AU33" s="90"/>
    </row>
    <row r="34" spans="5:47" x14ac:dyDescent="0.25">
      <c r="I34" s="60"/>
      <c r="J34" s="60"/>
      <c r="K34" s="13"/>
      <c r="L34" s="13"/>
      <c r="M34" s="13"/>
      <c r="N34" s="13"/>
      <c r="O34" s="13"/>
      <c r="P34" s="13"/>
      <c r="Q34" s="61"/>
      <c r="R34" s="61"/>
      <c r="U34" s="60"/>
      <c r="V34" s="60"/>
      <c r="W34" s="13"/>
      <c r="X34" s="13"/>
      <c r="Y34" s="60"/>
      <c r="Z34" s="60"/>
      <c r="AA34" s="13"/>
      <c r="AB34" s="13"/>
      <c r="AC34" s="60"/>
      <c r="AD34" s="60"/>
      <c r="AE34" s="13"/>
      <c r="AG34" s="61"/>
      <c r="AH34" s="61"/>
      <c r="AI34" s="13"/>
      <c r="AJ34" s="13"/>
      <c r="AK34" s="60"/>
      <c r="AL34" s="60"/>
    </row>
    <row r="35" spans="5:47" x14ac:dyDescent="0.25">
      <c r="I35" s="60"/>
      <c r="J35" s="60"/>
      <c r="K35" s="13"/>
      <c r="L35" s="13"/>
      <c r="M35" s="60"/>
      <c r="N35" s="60"/>
      <c r="O35" s="13"/>
      <c r="P35" s="13"/>
      <c r="Q35" s="61"/>
      <c r="R35" s="61"/>
      <c r="U35" s="41"/>
      <c r="V35" s="41"/>
      <c r="W35" s="13"/>
      <c r="X35" s="13"/>
      <c r="Y35" s="13"/>
      <c r="Z35" s="13"/>
      <c r="AA35" s="13"/>
      <c r="AB35" s="13"/>
      <c r="AC35" s="60"/>
      <c r="AD35" s="60"/>
      <c r="AE35" s="13"/>
    </row>
    <row r="36" spans="5:47" x14ac:dyDescent="0.25">
      <c r="I36" s="13"/>
      <c r="J36" s="13"/>
      <c r="K36" s="13"/>
      <c r="L36" s="13"/>
      <c r="M36" s="60"/>
      <c r="N36" s="60"/>
      <c r="O36" s="13"/>
      <c r="P36" s="13"/>
      <c r="Q36" s="13"/>
      <c r="R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5:47" x14ac:dyDescent="0.25">
      <c r="I37" s="13"/>
      <c r="J37" s="13"/>
      <c r="K37" s="13"/>
      <c r="L37" s="13"/>
      <c r="M37" s="60"/>
      <c r="N37" s="60"/>
      <c r="O37" s="13"/>
      <c r="P37" s="13"/>
      <c r="Q37" s="13"/>
      <c r="R37" s="13"/>
    </row>
    <row r="39" spans="5:47" x14ac:dyDescent="0.25">
      <c r="E39" s="60"/>
      <c r="F39" s="60"/>
    </row>
    <row r="40" spans="5:47" x14ac:dyDescent="0.25">
      <c r="E40" s="60"/>
      <c r="F40" s="60"/>
    </row>
    <row r="41" spans="5:47" x14ac:dyDescent="0.25">
      <c r="E41" s="60"/>
      <c r="F41" s="60"/>
    </row>
  </sheetData>
  <mergeCells count="65">
    <mergeCell ref="AR22:AR27"/>
    <mergeCell ref="AS22:AU22"/>
    <mergeCell ref="AS30:AU30"/>
    <mergeCell ref="AS31:AU31"/>
    <mergeCell ref="AS32:AU33"/>
    <mergeCell ref="AC30:AE30"/>
    <mergeCell ref="AC31:AE31"/>
    <mergeCell ref="Q30:S30"/>
    <mergeCell ref="Q31:S31"/>
    <mergeCell ref="U30:W30"/>
    <mergeCell ref="U31:W31"/>
    <mergeCell ref="I30:K30"/>
    <mergeCell ref="I31:K31"/>
    <mergeCell ref="M30:O30"/>
    <mergeCell ref="M31:O31"/>
    <mergeCell ref="Y22:AA22"/>
    <mergeCell ref="Y31:AA31"/>
    <mergeCell ref="Q29:S29"/>
    <mergeCell ref="Q22:S22"/>
    <mergeCell ref="Y30:AA30"/>
    <mergeCell ref="AS5:AV5"/>
    <mergeCell ref="AW5:AZ5"/>
    <mergeCell ref="T22:T27"/>
    <mergeCell ref="U5:X5"/>
    <mergeCell ref="Y5:AB5"/>
    <mergeCell ref="AC5:AF5"/>
    <mergeCell ref="AG5:AJ5"/>
    <mergeCell ref="AK5:AN5"/>
    <mergeCell ref="AO5:AR5"/>
    <mergeCell ref="U22:W22"/>
    <mergeCell ref="X22:X27"/>
    <mergeCell ref="AB22:AB27"/>
    <mergeCell ref="AC22:AE22"/>
    <mergeCell ref="AF22:AF27"/>
    <mergeCell ref="AG22:AI22"/>
    <mergeCell ref="AJ22:AJ27"/>
    <mergeCell ref="A2:T2"/>
    <mergeCell ref="A5:A6"/>
    <mergeCell ref="B5:D5"/>
    <mergeCell ref="Q5:T5"/>
    <mergeCell ref="A3:T3"/>
    <mergeCell ref="E5:H5"/>
    <mergeCell ref="I5:L5"/>
    <mergeCell ref="M5:P5"/>
    <mergeCell ref="AG30:AI30"/>
    <mergeCell ref="AG31:AI31"/>
    <mergeCell ref="AK30:AM30"/>
    <mergeCell ref="AK31:AM31"/>
    <mergeCell ref="A22:A23"/>
    <mergeCell ref="AK22:AM22"/>
    <mergeCell ref="B22:D22"/>
    <mergeCell ref="P22:P27"/>
    <mergeCell ref="E22:G22"/>
    <mergeCell ref="I22:K22"/>
    <mergeCell ref="H22:H27"/>
    <mergeCell ref="M29:O29"/>
    <mergeCell ref="L22:L27"/>
    <mergeCell ref="M22:O22"/>
    <mergeCell ref="E30:G30"/>
    <mergeCell ref="E31:G31"/>
    <mergeCell ref="AN22:AN27"/>
    <mergeCell ref="AO22:AQ22"/>
    <mergeCell ref="AO30:AQ30"/>
    <mergeCell ref="AO31:AQ31"/>
    <mergeCell ref="AO32:AQ3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2:K52"/>
  <sheetViews>
    <sheetView showGridLines="0" workbookViewId="0">
      <selection activeCell="C52" sqref="C52:J52"/>
    </sheetView>
  </sheetViews>
  <sheetFormatPr baseColWidth="10" defaultRowHeight="15" x14ac:dyDescent="0.25"/>
  <sheetData>
    <row r="52" spans="2:11" x14ac:dyDescent="0.25">
      <c r="B52" s="36"/>
      <c r="C52" s="102" t="s">
        <v>44</v>
      </c>
      <c r="D52" s="103"/>
      <c r="E52" s="103"/>
      <c r="F52" s="103"/>
      <c r="G52" s="103"/>
      <c r="H52" s="103"/>
      <c r="I52" s="103"/>
      <c r="J52" s="103"/>
      <c r="K52" s="36"/>
    </row>
  </sheetData>
  <mergeCells count="1">
    <mergeCell ref="C52:J52"/>
  </mergeCells>
  <hyperlinks>
    <hyperlink ref="C52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Ficha27_Sustitucion_Cama</vt:lpstr>
      <vt:lpstr>Ficha-Nº27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Lacey Quispe Casas</dc:creator>
  <cp:lastModifiedBy>Juan Carlos Liviapoma Pacheco</cp:lastModifiedBy>
  <dcterms:created xsi:type="dcterms:W3CDTF">2022-01-31T20:46:11Z</dcterms:created>
  <dcterms:modified xsi:type="dcterms:W3CDTF">2025-01-16T21:35:39Z</dcterms:modified>
</cp:coreProperties>
</file>