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duccion de Servicios\1.PRODUCCION DE SERVICIOS\2024\12-DICIEMBRE\"/>
    </mc:Choice>
  </mc:AlternateContent>
  <bookViews>
    <workbookView xWindow="0" yWindow="0" windowWidth="24000" windowHeight="9300"/>
  </bookViews>
  <sheets>
    <sheet name="Ficha29_Rendimiento_Sala_Operac" sheetId="1" r:id="rId1"/>
    <sheet name="imagenFicha2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5" i="1"/>
  <c r="B26" i="1"/>
  <c r="C26" i="1"/>
  <c r="C24" i="1"/>
  <c r="B24" i="1"/>
  <c r="AU26" i="1"/>
  <c r="AU25" i="1"/>
  <c r="AU24" i="1"/>
  <c r="C7" i="1" l="1"/>
  <c r="AV8" i="1"/>
  <c r="AR8" i="1" l="1"/>
  <c r="AQ26" i="1"/>
  <c r="AQ25" i="1"/>
  <c r="AQ24" i="1"/>
  <c r="S9" i="1" l="1"/>
  <c r="L7" i="1"/>
  <c r="AY9" i="1" l="1"/>
  <c r="AY8" i="1"/>
  <c r="AY7" i="1"/>
  <c r="AU9" i="1"/>
  <c r="AU8" i="1"/>
  <c r="AU7" i="1"/>
  <c r="AQ9" i="1"/>
  <c r="AQ8" i="1"/>
  <c r="AQ7" i="1"/>
  <c r="AM9" i="1"/>
  <c r="AM8" i="1"/>
  <c r="AM7" i="1"/>
  <c r="AI9" i="1"/>
  <c r="AI8" i="1"/>
  <c r="AI7" i="1"/>
  <c r="AE9" i="1"/>
  <c r="AE8" i="1"/>
  <c r="AE7" i="1"/>
  <c r="AA9" i="1"/>
  <c r="AA8" i="1"/>
  <c r="AA7" i="1"/>
  <c r="W9" i="1"/>
  <c r="W8" i="1"/>
  <c r="W7" i="1"/>
  <c r="S8" i="1"/>
  <c r="S7" i="1"/>
  <c r="O9" i="1"/>
  <c r="O8" i="1"/>
  <c r="O7" i="1"/>
  <c r="K9" i="1"/>
  <c r="K8" i="1"/>
  <c r="K7" i="1"/>
  <c r="G8" i="1"/>
  <c r="G9" i="1"/>
  <c r="G7" i="1"/>
  <c r="D25" i="1" l="1"/>
  <c r="AM26" i="1"/>
  <c r="AM25" i="1"/>
  <c r="AM24" i="1"/>
  <c r="AI26" i="1"/>
  <c r="AI25" i="1"/>
  <c r="AI24" i="1"/>
  <c r="AE26" i="1"/>
  <c r="AE25" i="1"/>
  <c r="AE24" i="1"/>
  <c r="AA26" i="1"/>
  <c r="AA25" i="1"/>
  <c r="AA24" i="1"/>
  <c r="W26" i="1"/>
  <c r="W25" i="1"/>
  <c r="W24" i="1"/>
  <c r="S26" i="1"/>
  <c r="S25" i="1"/>
  <c r="S24" i="1"/>
  <c r="O26" i="1"/>
  <c r="O25" i="1"/>
  <c r="O24" i="1"/>
  <c r="K26" i="1"/>
  <c r="K25" i="1"/>
  <c r="K24" i="1"/>
  <c r="G25" i="1"/>
  <c r="G26" i="1"/>
  <c r="G24" i="1"/>
  <c r="D26" i="1" l="1"/>
  <c r="D24" i="1"/>
  <c r="P9" i="1"/>
  <c r="P8" i="1"/>
  <c r="P7" i="1"/>
  <c r="AZ7" i="1" l="1"/>
  <c r="AV7" i="1"/>
  <c r="AR7" i="1"/>
  <c r="AN7" i="1"/>
  <c r="AJ7" i="1"/>
  <c r="AF7" i="1"/>
  <c r="AB7" i="1"/>
  <c r="X7" i="1"/>
  <c r="T7" i="1"/>
  <c r="H7" i="1"/>
  <c r="H8" i="1"/>
  <c r="AZ9" i="1"/>
  <c r="AZ8" i="1"/>
  <c r="AV9" i="1"/>
  <c r="AR9" i="1"/>
  <c r="AN9" i="1"/>
  <c r="AN8" i="1"/>
  <c r="AJ9" i="1"/>
  <c r="AJ8" i="1"/>
  <c r="AF9" i="1"/>
  <c r="AF8" i="1"/>
  <c r="AB9" i="1"/>
  <c r="AB8" i="1"/>
  <c r="X9" i="1"/>
  <c r="X8" i="1"/>
  <c r="T9" i="1"/>
  <c r="T8" i="1"/>
  <c r="L9" i="1"/>
  <c r="L8" i="1"/>
  <c r="H9" i="1"/>
  <c r="C9" i="1" l="1"/>
  <c r="B9" i="1"/>
  <c r="C8" i="1"/>
  <c r="B8" i="1"/>
  <c r="B7" i="1"/>
  <c r="D7" i="1" s="1"/>
  <c r="D9" i="1" l="1"/>
  <c r="D8" i="1"/>
</calcChain>
</file>

<file path=xl/comments1.xml><?xml version="1.0" encoding="utf-8"?>
<comments xmlns="http://schemas.openxmlformats.org/spreadsheetml/2006/main">
  <authors>
    <author>Juan Carlos Liviapoma Pacheco</author>
  </authors>
  <commentList>
    <comment ref="AT8" authorId="0" shapeId="0">
      <text>
        <r>
          <rPr>
            <b/>
            <sz val="10"/>
            <color indexed="81"/>
            <rFont val="Tahoma"/>
            <family val="2"/>
          </rPr>
          <t>OBSERVADO
MISMO VALOR DEL MES ANTERIOR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<sst xmlns="http://schemas.openxmlformats.org/spreadsheetml/2006/main" count="172" uniqueCount="56">
  <si>
    <t>HOSPITALES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</si>
  <si>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</si>
  <si>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</si>
  <si>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</si>
  <si>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</si>
  <si>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</si>
  <si>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</si>
  <si>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</si>
  <si>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</si>
  <si>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</si>
  <si>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</si>
  <si>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</si>
  <si>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Setiembre</t>
  </si>
  <si>
    <t>TOTAL</t>
  </si>
  <si>
    <t>N° de Sala de Operaciones en condiciones operativas</t>
  </si>
  <si>
    <t>N° de intervenciones quirúrgicas ejecutadaS</t>
  </si>
  <si>
    <t>Valor Rendimiento Sala de Operaciones</t>
  </si>
  <si>
    <t>FICHA N°29: INDICADOR DE RENDIMIENTO SALA DE OPERACIONES</t>
  </si>
  <si>
    <t>Logro esperado=&gt;</t>
  </si>
  <si>
    <t>Peso Ponderado</t>
  </si>
  <si>
    <t>Fuente: Sistema Electrónico de transferencia de
Información de IPRESS y Unidades de Gestión de IPRESS – SETI – IPRESS (SUSALUD)</t>
  </si>
  <si>
    <t>DENOMINADOR</t>
  </si>
  <si>
    <t>NUMERADOR</t>
  </si>
  <si>
    <t>Indicador: Rendimiento de Sala de Operaciones</t>
  </si>
  <si>
    <t>INDICADOR</t>
  </si>
  <si>
    <t>ENERO</t>
  </si>
  <si>
    <t>FEBRERO</t>
  </si>
  <si>
    <t>MINSA</t>
  </si>
  <si>
    <t>MARZO</t>
  </si>
  <si>
    <t>Número total de intervenciones quirúrgicas ejecutadas en el mes, la cual se obtiene de la sumatorio de todas las cirugías ejecutadas diariamente durante el mes.</t>
  </si>
  <si>
    <t>Número de salas de operaciones que se encuentren en condiciones operativas en dicho periodo.</t>
  </si>
  <si>
    <t>Periodo de Evaluación:</t>
  </si>
  <si>
    <t>Fuente de Datos:</t>
  </si>
  <si>
    <t>Fuente: Indicadores Hospitalarios (N° de Sala de Operaciones en condiciones operativas)</t>
  </si>
  <si>
    <t>ABRIL</t>
  </si>
  <si>
    <t>MAYO</t>
  </si>
  <si>
    <t>JUNIO</t>
  </si>
  <si>
    <t>Actualizado por Minsa el mes de Julio</t>
  </si>
  <si>
    <t>No existe Informacion del Hosp. De Ventanilla (Julio)</t>
  </si>
  <si>
    <t>JULIO</t>
  </si>
  <si>
    <t>AGOSTO</t>
  </si>
  <si>
    <t>No existe Informacion del Hosp. De Ventanilla (Agosto)</t>
  </si>
  <si>
    <t>SETIEMBRE</t>
  </si>
  <si>
    <t xml:space="preserve">     HOSP. APOYO SAN JOSE                (II-2)</t>
  </si>
  <si>
    <t xml:space="preserve">     HOSPITAL DE VENTANILLA          (II-1)</t>
  </si>
  <si>
    <t xml:space="preserve">     HOSP.DANIEL A.CARRION            (III-1)</t>
  </si>
  <si>
    <t>00006218 - NAC. DANIEL A. CARRION</t>
  </si>
  <si>
    <t>00006219 - HOSPITAL SAN JOSE</t>
  </si>
  <si>
    <t>00007126 - HOSPITAL DE VENTANILLA</t>
  </si>
  <si>
    <t>OCTUBRE</t>
  </si>
  <si>
    <t>https://app.powerbi.com/view?r=eyJrIjoiZDRmNWZhYTYtYjA0Mi00N2FhLWI4ODQtMWI0NjdkNDIwNDc5IiwidCI6Ijc5MDVjMWZjLTkzM2MtNDUyYS04YjgzLWIyZTU2NDU1ZDE2YSIsImMiOjR9</t>
  </si>
  <si>
    <t>Fuente: Analisis Situacional DIMON-DGOS</t>
  </si>
  <si>
    <t>NOVIEMBRE</t>
  </si>
  <si>
    <t xml:space="preserve"> NOVIEMBRE 2024</t>
  </si>
  <si>
    <t>SETIPRESS - SUSALUD (23/12/2024)</t>
  </si>
  <si>
    <t xml:space="preserve"> DIRESA CALLAO -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</si>
</sst>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0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21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1" fontId="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1" fontId="7" fillId="0" borderId="1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/>
    <xf numFmtId="1" fontId="7" fillId="0" borderId="13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" fontId="4" fillId="0" borderId="0" xfId="0" quotePrefix="1" applyNumberFormat="1" applyFont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/>
    </xf>
    <xf numFmtId="1" fontId="0" fillId="0" borderId="12" xfId="0" applyNumberFormat="1" applyFont="1" applyFill="1" applyBorder="1" applyAlignment="1">
      <alignment horizontal="center" vertical="center"/>
    </xf>
    <xf numFmtId="1" fontId="0" fillId="0" borderId="21" xfId="0" applyNumberFormat="1" applyFont="1" applyFill="1" applyBorder="1" applyAlignment="1">
      <alignment horizontal="center" vertical="center"/>
    </xf>
    <xf numFmtId="10" fontId="7" fillId="5" borderId="24" xfId="2" applyNumberFormat="1" applyFont="1" applyFill="1" applyBorder="1" applyAlignment="1">
      <alignment horizontal="center" vertical="center"/>
    </xf>
    <xf numFmtId="10" fontId="7" fillId="5" borderId="25" xfId="2" applyNumberFormat="1" applyFont="1" applyFill="1" applyBorder="1" applyAlignment="1">
      <alignment horizontal="center" vertical="center"/>
    </xf>
    <xf numFmtId="10" fontId="7" fillId="6" borderId="24" xfId="2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7" fillId="0" borderId="8" xfId="2" applyNumberFormat="1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10" fontId="7" fillId="7" borderId="25" xfId="2" applyNumberFormat="1" applyFont="1" applyFill="1" applyBorder="1" applyAlignment="1">
      <alignment horizontal="center" vertical="center"/>
    </xf>
    <xf numFmtId="10" fontId="7" fillId="7" borderId="24" xfId="2" applyNumberFormat="1" applyFont="1" applyFill="1" applyBorder="1" applyAlignment="1">
      <alignment horizontal="center" vertical="center"/>
    </xf>
    <xf numFmtId="10" fontId="1" fillId="4" borderId="25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1" fillId="8" borderId="1" xfId="4" applyFont="1" applyFill="1" applyBorder="1" applyAlignment="1">
      <alignment horizontal="center" vertical="center" wrapText="1"/>
    </xf>
    <xf numFmtId="0" fontId="12" fillId="9" borderId="1" xfId="4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36" xfId="0" applyBorder="1"/>
    <xf numFmtId="0" fontId="0" fillId="0" borderId="4" xfId="0" applyBorder="1"/>
    <xf numFmtId="0" fontId="0" fillId="0" borderId="35" xfId="0" applyBorder="1"/>
    <xf numFmtId="0" fontId="0" fillId="0" borderId="0" xfId="0" applyFont="1" applyFill="1" applyBorder="1" applyAlignment="1">
      <alignment horizontal="left" vertical="center"/>
    </xf>
    <xf numFmtId="1" fontId="7" fillId="0" borderId="23" xfId="2" applyNumberFormat="1" applyFont="1" applyBorder="1" applyAlignment="1">
      <alignment horizontal="center" vertical="center"/>
    </xf>
    <xf numFmtId="1" fontId="0" fillId="0" borderId="20" xfId="0" applyNumberFormat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center"/>
    </xf>
    <xf numFmtId="0" fontId="14" fillId="0" borderId="0" xfId="0" applyFont="1"/>
    <xf numFmtId="1" fontId="0" fillId="0" borderId="5" xfId="0" applyNumberFormat="1" applyFont="1" applyFill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Fill="1"/>
    <xf numFmtId="1" fontId="0" fillId="0" borderId="0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0" fillId="0" borderId="0" xfId="0" applyBorder="1"/>
    <xf numFmtId="2" fontId="15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/>
    </xf>
    <xf numFmtId="0" fontId="17" fillId="12" borderId="38" xfId="4" applyFont="1" applyFill="1" applyBorder="1" applyAlignment="1">
      <alignment horizontal="center" vertical="center" wrapText="1"/>
    </xf>
    <xf numFmtId="0" fontId="18" fillId="11" borderId="38" xfId="4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7" fillId="0" borderId="20" xfId="0" applyFont="1" applyBorder="1"/>
    <xf numFmtId="3" fontId="7" fillId="0" borderId="3" xfId="0" applyNumberFormat="1" applyFont="1" applyFill="1" applyBorder="1" applyAlignment="1">
      <alignment horizontal="center"/>
    </xf>
    <xf numFmtId="0" fontId="7" fillId="0" borderId="21" xfId="0" applyFont="1" applyBorder="1"/>
    <xf numFmtId="0" fontId="7" fillId="0" borderId="19" xfId="0" applyFont="1" applyBorder="1"/>
    <xf numFmtId="3" fontId="7" fillId="0" borderId="40" xfId="0" applyNumberFormat="1" applyFont="1" applyFill="1" applyBorder="1" applyAlignment="1">
      <alignment horizontal="center"/>
    </xf>
    <xf numFmtId="0" fontId="11" fillId="8" borderId="2" xfId="4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19" fillId="12" borderId="39" xfId="4" applyFont="1" applyFill="1" applyBorder="1" applyAlignment="1">
      <alignment horizontal="center" vertical="center" wrapText="1"/>
    </xf>
    <xf numFmtId="1" fontId="0" fillId="13" borderId="4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7" fillId="0" borderId="0" xfId="2" applyNumberFormat="1" applyFont="1" applyFill="1" applyBorder="1" applyAlignment="1">
      <alignment horizontal="center" vertical="center"/>
    </xf>
    <xf numFmtId="10" fontId="7" fillId="0" borderId="0" xfId="2" applyNumberFormat="1" applyFont="1" applyFill="1" applyBorder="1" applyAlignment="1">
      <alignment horizontal="center" vertical="center"/>
    </xf>
    <xf numFmtId="10" fontId="15" fillId="0" borderId="0" xfId="2" applyNumberFormat="1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horizontal="center" vertical="center"/>
    </xf>
    <xf numFmtId="10" fontId="1" fillId="0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1" fontId="7" fillId="0" borderId="7" xfId="2" applyNumberFormat="1" applyFont="1" applyBorder="1" applyAlignment="1">
      <alignment horizontal="center" vertical="center"/>
    </xf>
    <xf numFmtId="1" fontId="1" fillId="3" borderId="7" xfId="2" applyNumberFormat="1" applyFont="1" applyFill="1" applyBorder="1" applyAlignment="1">
      <alignment horizontal="center" vertical="center"/>
    </xf>
    <xf numFmtId="1" fontId="1" fillId="3" borderId="8" xfId="2" applyNumberFormat="1" applyFont="1" applyFill="1" applyBorder="1" applyAlignment="1">
      <alignment horizontal="center" vertical="center"/>
    </xf>
    <xf numFmtId="1" fontId="1" fillId="3" borderId="23" xfId="2" applyNumberFormat="1" applyFont="1" applyFill="1" applyBorder="1" applyAlignment="1">
      <alignment horizontal="center" vertical="center"/>
    </xf>
    <xf numFmtId="0" fontId="15" fillId="10" borderId="0" xfId="0" applyFont="1" applyFill="1"/>
    <xf numFmtId="0" fontId="20" fillId="0" borderId="0" xfId="0" applyFont="1"/>
    <xf numFmtId="0" fontId="22" fillId="0" borderId="0" xfId="5" applyFont="1"/>
    <xf numFmtId="10" fontId="1" fillId="4" borderId="24" xfId="2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" fontId="0" fillId="14" borderId="1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" fontId="0" fillId="15" borderId="21" xfId="0" applyNumberFormat="1" applyFont="1" applyFill="1" applyBorder="1" applyAlignment="1">
      <alignment horizontal="center" vertical="center"/>
    </xf>
    <xf numFmtId="1" fontId="0" fillId="15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16" fillId="0" borderId="3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center"/>
    </xf>
    <xf numFmtId="0" fontId="13" fillId="0" borderId="3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" fontId="4" fillId="0" borderId="0" xfId="0" quotePrefix="1" applyNumberFormat="1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</cellXfs>
  <cellStyles count="6">
    <cellStyle name="Hipervínculo" xfId="5" builtinId="8"/>
    <cellStyle name="Normal" xfId="0" builtinId="0"/>
    <cellStyle name="Normal 2" xfId="4"/>
    <cellStyle name="Normal 2 2" xfId="1"/>
    <cellStyle name="Normal 3 2" xfId="3"/>
    <cellStyle name="Porcentaje" xfId="2" builtinId="5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139700</xdr:colOff>
      <xdr:row>0</xdr:row>
      <xdr:rowOff>165100</xdr:rowOff>
    </xdr:from>
    <xdr:to>
      <xdr:col>9</xdr:col>
      <xdr:colOff>215900</xdr:colOff>
      <xdr:row>2</xdr:row>
      <xdr:rowOff>12700</xdr:rowOff>
    </xdr:to>
    <xdr:pic>
      <xdr:nvPicPr>
        <xdr:cNvPr id="4" name="Imagen 3" descr="C:\Users\yrumiche\Downloads\LOGO GRC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400" y="165100"/>
          <a:ext cx="132080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292100</xdr:colOff>
      <xdr:row>12</xdr:row>
      <xdr:rowOff>76200</xdr:rowOff>
    </xdr:from>
    <xdr:to>
      <xdr:col>5</xdr:col>
      <xdr:colOff>469900</xdr:colOff>
      <xdr:row>17</xdr:row>
      <xdr:rowOff>101600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0800" y="3797300"/>
          <a:ext cx="2540000" cy="1003300"/>
        </a:xfrm>
        <a:prstGeom prst="rect">
          <a:avLst/>
        </a:prstGeom>
      </xdr:spPr>
    </xdr:pic>
    <xdr:clientData/>
  </xdr:twoCellAnchor>
  <xdr:twoCellAnchor editAs="oneCell">
    <xdr:from>
      <xdr:col>20</xdr:col>
      <xdr:colOff>1219200</xdr:colOff>
      <xdr:row>0</xdr:row>
      <xdr:rowOff>279400</xdr:rowOff>
    </xdr:from>
    <xdr:to>
      <xdr:col>21</xdr:col>
      <xdr:colOff>1181100</xdr:colOff>
      <xdr:row>2</xdr:row>
      <xdr:rowOff>165100</xdr:rowOff>
    </xdr:to>
    <xdr:pic>
      <xdr:nvPicPr>
        <xdr:cNvPr id="5" name="Imagen 4" descr="Logotipo&#10;&#10;Descripción generada automáticamente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6300" y="279400"/>
          <a:ext cx="120650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76200</xdr:colOff>
      <xdr:row>17</xdr:row>
      <xdr:rowOff>114300</xdr:rowOff>
    </xdr:from>
    <xdr:to>
      <xdr:col>52</xdr:col>
      <xdr:colOff>50800</xdr:colOff>
      <xdr:row>17</xdr:row>
      <xdr:rowOff>165100</xdr:rowOff>
    </xdr:to>
    <xdr:cxnSp macro="">
      <xdr:nvCxnSpPr>
        <xdr:cNvPr id="6" name="Conector recto 5"/>
        <xdr:cNvCxnSpPr/>
      </xdr:nvCxnSpPr>
      <xdr:spPr>
        <a:xfrm flipV="1">
          <a:off x="76200" y="5181600"/>
          <a:ext cx="15506700" cy="508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0</xdr:rowOff>
    </xdr:from>
    <xdr:to>
      <xdr:col>10</xdr:col>
      <xdr:colOff>265920</xdr:colOff>
      <xdr:row>49</xdr:row>
      <xdr:rowOff>171044</xdr:rowOff>
    </xdr:to>
    <xdr:grpSp>
      <xdr:nvGrpSpPr>
        <xdr:cNvPr id="9" name="Grupo 8"/>
        <xdr:cNvGrpSpPr/>
      </xdr:nvGrpSpPr>
      <xdr:grpSpPr>
        <a:xfrm>
          <a:off x="685800" y="0"/>
          <a:ext cx="7200120" cy="9505544"/>
          <a:chOff x="685800" y="0"/>
          <a:chExt cx="7200120" cy="9505544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47825" y="0"/>
            <a:ext cx="6238095" cy="6304762"/>
          </a:xfrm>
          <a:prstGeom prst="rect">
            <a:avLst/>
          </a:prstGeom>
        </xdr:spPr>
      </xdr:pic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85800" y="6257925"/>
            <a:ext cx="6838095" cy="324761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app.powerbi.com/view?r=eyJrIjoiZDRmNWZhYTYtYjA0Mi00N2FhLWI4ODQtMWI0NjdkNDIwNDc5IiwidCI6Ijc5MDVjMWZjLTkzM2MtNDUyYS04YjgzLWIyZTU2NDU1ZDE2YSIsImMiOjR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37"/>
  <sheetViews>
    <sheetView showGridLines="0" tabSelected="1" zoomScale="75" zoomScaleNormal="75" workbookViewId="0">
      <selection activeCell="H15" sqref="H15"/>
    </sheetView>
  </sheetViews>
  <sheetFormatPr baseColWidth="10" defaultRowHeight="15" x14ac:dyDescent="0.25"/>
  <cols>
    <col min="1" max="1" width="34.28515625" customWidth="1"/>
    <col min="2" max="3" width="18.7109375" customWidth="1"/>
    <col min="4" max="4" width="16.7109375" customWidth="1"/>
    <col min="5" max="6" width="18.7109375" customWidth="1"/>
    <col min="7" max="7" width="15.7109375" customWidth="1"/>
    <col min="8" max="8" width="12.7109375" customWidth="1"/>
    <col min="9" max="10" width="18.7109375" customWidth="1"/>
    <col min="11" max="11" width="15.7109375" customWidth="1"/>
    <col min="12" max="12" width="12.7109375" customWidth="1"/>
    <col min="13" max="14" width="18.7109375" customWidth="1"/>
    <col min="15" max="15" width="15.7109375" customWidth="1"/>
    <col min="16" max="16" width="12.7109375" customWidth="1"/>
    <col min="17" max="18" width="18.7109375" customWidth="1"/>
    <col min="19" max="19" width="15.7109375" customWidth="1"/>
    <col min="20" max="20" width="13.42578125" customWidth="1"/>
    <col min="21" max="22" width="18.7109375" customWidth="1"/>
    <col min="23" max="23" width="15.7109375" customWidth="1"/>
    <col min="24" max="24" width="13.5703125" customWidth="1"/>
    <col min="25" max="26" width="18.7109375" customWidth="1"/>
    <col min="27" max="27" width="15.7109375" customWidth="1"/>
    <col min="28" max="28" width="13.5703125" customWidth="1"/>
    <col min="29" max="30" width="18.7109375" customWidth="1"/>
    <col min="31" max="31" width="15.7109375" customWidth="1"/>
    <col min="32" max="32" width="13.5703125" customWidth="1"/>
    <col min="33" max="34" width="18.7109375" customWidth="1"/>
    <col min="35" max="35" width="15.7109375" customWidth="1"/>
    <col min="36" max="36" width="13.5703125" customWidth="1"/>
    <col min="37" max="38" width="18.7109375" customWidth="1"/>
    <col min="39" max="39" width="15.7109375" customWidth="1"/>
    <col min="40" max="40" width="13.5703125" customWidth="1"/>
    <col min="41" max="42" width="18.7109375" customWidth="1"/>
    <col min="43" max="43" width="15.7109375" customWidth="1"/>
    <col min="44" max="44" width="13.5703125" customWidth="1"/>
    <col min="45" max="46" width="18.7109375" customWidth="1"/>
    <col min="47" max="47" width="15.7109375" customWidth="1"/>
    <col min="48" max="48" width="13.5703125" customWidth="1"/>
    <col min="49" max="50" width="18.7109375" customWidth="1"/>
    <col min="51" max="51" width="14.42578125" customWidth="1"/>
    <col min="52" max="52" width="13.5703125" customWidth="1"/>
  </cols>
  <sheetData>
    <row r="1" spans="1:52" ht="28.5" x14ac:dyDescent="0.45">
      <c r="A1" s="1"/>
    </row>
    <row r="2" spans="1:52" s="4" customFormat="1" ht="27.75" customHeight="1" x14ac:dyDescent="0.3">
      <c r="A2" s="124" t="s">
        <v>17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24"/>
      <c r="AG2" s="3"/>
      <c r="AH2" s="3"/>
      <c r="AI2" s="3"/>
      <c r="AJ2" s="24"/>
      <c r="AK2" s="3"/>
      <c r="AL2" s="3"/>
      <c r="AM2" s="3"/>
      <c r="AN2" s="24"/>
      <c r="AO2" s="3"/>
      <c r="AP2" s="3"/>
      <c r="AQ2" s="3"/>
      <c r="AR2" s="24"/>
      <c r="AS2" s="3"/>
      <c r="AT2" s="3"/>
      <c r="AU2" s="3"/>
      <c r="AV2" s="24"/>
      <c r="AW2" s="3"/>
      <c r="AX2" s="3"/>
      <c r="AY2" s="3"/>
      <c r="AZ2" s="24"/>
    </row>
    <row r="3" spans="1:52" s="4" customFormat="1" ht="27" customHeight="1" x14ac:dyDescent="0.3">
      <c r="A3" s="125" t="s">
        <v>55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25"/>
      <c r="AG3" s="3"/>
      <c r="AH3" s="3"/>
      <c r="AI3" s="3"/>
      <c r="AJ3" s="25"/>
      <c r="AK3" s="3"/>
      <c r="AL3" s="3"/>
      <c r="AM3" s="3"/>
      <c r="AN3" s="25"/>
      <c r="AO3" s="3"/>
      <c r="AP3" s="3"/>
      <c r="AQ3" s="3"/>
      <c r="AR3" s="25"/>
      <c r="AS3" s="3"/>
      <c r="AT3" s="3"/>
      <c r="AU3" s="3"/>
      <c r="AV3" s="25"/>
      <c r="AW3" s="3"/>
      <c r="AX3" s="3"/>
      <c r="AY3" s="3"/>
      <c r="AZ3" s="25"/>
    </row>
    <row r="4" spans="1:52" ht="15.75" thickBot="1" x14ac:dyDescent="0.3"/>
    <row r="5" spans="1:52" x14ac:dyDescent="0.25">
      <c r="A5" s="126" t="s">
        <v>0</v>
      </c>
      <c r="B5" s="128" t="s">
        <v>13</v>
      </c>
      <c r="C5" s="128"/>
      <c r="D5" s="129"/>
      <c r="E5" s="130" t="s">
        <v>1</v>
      </c>
      <c r="F5" s="131"/>
      <c r="G5" s="131"/>
      <c r="H5" s="132"/>
      <c r="I5" s="116" t="s">
        <v>2</v>
      </c>
      <c r="J5" s="117"/>
      <c r="K5" s="118"/>
      <c r="L5" s="61"/>
      <c r="M5" s="119" t="s">
        <v>3</v>
      </c>
      <c r="N5" s="117"/>
      <c r="O5" s="120"/>
      <c r="P5" s="36"/>
      <c r="Q5" s="119" t="s">
        <v>4</v>
      </c>
      <c r="R5" s="117"/>
      <c r="S5" s="118"/>
      <c r="T5" s="62"/>
      <c r="U5" s="119" t="s">
        <v>5</v>
      </c>
      <c r="V5" s="117"/>
      <c r="W5" s="120"/>
      <c r="X5" s="60"/>
      <c r="Y5" s="116" t="s">
        <v>6</v>
      </c>
      <c r="Z5" s="117"/>
      <c r="AA5" s="118"/>
      <c r="AB5" s="62"/>
      <c r="AC5" s="119" t="s">
        <v>7</v>
      </c>
      <c r="AD5" s="117"/>
      <c r="AE5" s="120"/>
      <c r="AF5" s="62"/>
      <c r="AG5" s="119" t="s">
        <v>8</v>
      </c>
      <c r="AH5" s="117"/>
      <c r="AI5" s="120"/>
      <c r="AJ5" s="62"/>
      <c r="AK5" s="116" t="s">
        <v>12</v>
      </c>
      <c r="AL5" s="117"/>
      <c r="AM5" s="120"/>
      <c r="AN5" s="61"/>
      <c r="AO5" s="119" t="s">
        <v>9</v>
      </c>
      <c r="AP5" s="117"/>
      <c r="AQ5" s="120"/>
      <c r="AR5" s="61"/>
      <c r="AS5" s="119" t="s">
        <v>10</v>
      </c>
      <c r="AT5" s="117"/>
      <c r="AU5" s="120"/>
      <c r="AV5" s="61"/>
      <c r="AW5" s="119" t="s">
        <v>11</v>
      </c>
      <c r="AX5" s="117"/>
      <c r="AY5" s="120"/>
      <c r="AZ5" s="62"/>
    </row>
    <row r="6" spans="1:52" ht="63.75" customHeight="1" thickBot="1" x14ac:dyDescent="0.3">
      <c r="A6" s="127"/>
      <c r="B6" s="18" t="s">
        <v>14</v>
      </c>
      <c r="C6" s="18" t="s">
        <v>15</v>
      </c>
      <c r="D6" s="19" t="s">
        <v>16</v>
      </c>
      <c r="E6" s="17" t="s">
        <v>14</v>
      </c>
      <c r="F6" s="15" t="s">
        <v>15</v>
      </c>
      <c r="G6" s="16" t="s">
        <v>16</v>
      </c>
      <c r="H6" s="26" t="s">
        <v>19</v>
      </c>
      <c r="I6" s="15" t="s">
        <v>14</v>
      </c>
      <c r="J6" s="15" t="s">
        <v>15</v>
      </c>
      <c r="K6" s="16" t="s">
        <v>16</v>
      </c>
      <c r="L6" s="26" t="s">
        <v>19</v>
      </c>
      <c r="M6" s="15" t="s">
        <v>14</v>
      </c>
      <c r="N6" s="15" t="s">
        <v>15</v>
      </c>
      <c r="O6" s="16" t="s">
        <v>16</v>
      </c>
      <c r="P6" s="26" t="s">
        <v>19</v>
      </c>
      <c r="Q6" s="15" t="s">
        <v>14</v>
      </c>
      <c r="R6" s="15" t="s">
        <v>15</v>
      </c>
      <c r="S6" s="16" t="s">
        <v>16</v>
      </c>
      <c r="T6" s="26" t="s">
        <v>19</v>
      </c>
      <c r="U6" s="15" t="s">
        <v>14</v>
      </c>
      <c r="V6" s="15" t="s">
        <v>15</v>
      </c>
      <c r="W6" s="16" t="s">
        <v>16</v>
      </c>
      <c r="X6" s="26" t="s">
        <v>19</v>
      </c>
      <c r="Y6" s="15" t="s">
        <v>14</v>
      </c>
      <c r="Z6" s="15" t="s">
        <v>15</v>
      </c>
      <c r="AA6" s="16" t="s">
        <v>16</v>
      </c>
      <c r="AB6" s="26" t="s">
        <v>19</v>
      </c>
      <c r="AC6" s="15" t="s">
        <v>14</v>
      </c>
      <c r="AD6" s="15" t="s">
        <v>15</v>
      </c>
      <c r="AE6" s="16" t="s">
        <v>16</v>
      </c>
      <c r="AF6" s="26" t="s">
        <v>19</v>
      </c>
      <c r="AG6" s="15" t="s">
        <v>14</v>
      </c>
      <c r="AH6" s="15" t="s">
        <v>15</v>
      </c>
      <c r="AI6" s="16" t="s">
        <v>16</v>
      </c>
      <c r="AJ6" s="26" t="s">
        <v>19</v>
      </c>
      <c r="AK6" s="15" t="s">
        <v>14</v>
      </c>
      <c r="AL6" s="15" t="s">
        <v>15</v>
      </c>
      <c r="AM6" s="16" t="s">
        <v>16</v>
      </c>
      <c r="AN6" s="26" t="s">
        <v>19</v>
      </c>
      <c r="AO6" s="15" t="s">
        <v>14</v>
      </c>
      <c r="AP6" s="15" t="s">
        <v>15</v>
      </c>
      <c r="AQ6" s="16" t="s">
        <v>16</v>
      </c>
      <c r="AR6" s="26" t="s">
        <v>19</v>
      </c>
      <c r="AS6" s="15" t="s">
        <v>14</v>
      </c>
      <c r="AT6" s="15" t="s">
        <v>15</v>
      </c>
      <c r="AU6" s="16" t="s">
        <v>16</v>
      </c>
      <c r="AV6" s="26" t="s">
        <v>19</v>
      </c>
      <c r="AW6" s="15" t="s">
        <v>14</v>
      </c>
      <c r="AX6" s="15" t="s">
        <v>15</v>
      </c>
      <c r="AY6" s="16" t="s">
        <v>16</v>
      </c>
      <c r="AZ6" s="26" t="s">
        <v>19</v>
      </c>
    </row>
    <row r="7" spans="1:52" ht="24.95" customHeight="1" x14ac:dyDescent="0.25">
      <c r="A7" s="59" t="s">
        <v>45</v>
      </c>
      <c r="B7" s="6">
        <f t="shared" ref="B7:C9" si="0">+E7+I7+M7+Q7+U7+Y7+AC7+AG7+AK7+AO7+AS7+AW7</f>
        <v>46</v>
      </c>
      <c r="C7" s="20">
        <f>+F7+J7+N7+R7+V7+Z7+AD7+AH7+AL7+AP7+AT7+AX7</f>
        <v>3799</v>
      </c>
      <c r="D7" s="95">
        <f>IF(OR(B7="",C7="",C7=0),"ND",C7/B7)</f>
        <v>82.586956521739125</v>
      </c>
      <c r="E7" s="54">
        <v>2</v>
      </c>
      <c r="F7" s="33">
        <v>194</v>
      </c>
      <c r="G7" s="94">
        <f>IF(OR(E7="",F7="",F7=0),"ND",F7/E7)</f>
        <v>97</v>
      </c>
      <c r="H7" s="30" t="str">
        <f>IF(G7="ND", "%", IF(G7&lt;60, "%", IF(G7&lt;=79, "80%", "100%")))</f>
        <v>100%</v>
      </c>
      <c r="I7" s="86">
        <v>4</v>
      </c>
      <c r="J7" s="104">
        <v>229</v>
      </c>
      <c r="K7" s="94">
        <f>IF(OR(I7="",J7="",J7=0),"ND",J7/I7)</f>
        <v>57.25</v>
      </c>
      <c r="L7" s="101" t="str">
        <f>IF(K7="ND", "%", IF(K7&lt;60, "%", IF(K7&lt;=79, "80%", "100%")))</f>
        <v>%</v>
      </c>
      <c r="M7" s="10">
        <v>4</v>
      </c>
      <c r="N7" s="50">
        <v>308</v>
      </c>
      <c r="O7" s="94">
        <f>IF(OR(M7="",N7="",N7=0),"ND",N7/M7)</f>
        <v>77</v>
      </c>
      <c r="P7" s="38" t="str">
        <f>IF(O7="ND", "%", IF(O7&lt;60, "%", IF(O7&lt;=79, "80%", "100%")))</f>
        <v>80%</v>
      </c>
      <c r="Q7" s="50">
        <v>4</v>
      </c>
      <c r="R7" s="50">
        <v>328</v>
      </c>
      <c r="S7" s="94">
        <f>IF(OR(Q7="",R7="",R7=0),"ND",R7/Q7)</f>
        <v>82</v>
      </c>
      <c r="T7" s="30" t="str">
        <f>IF(S7="ND", "%", IF(S7&lt;60, "%", IF(S7&lt;=79, "80%", "100%")))</f>
        <v>100%</v>
      </c>
      <c r="U7" s="11">
        <v>4</v>
      </c>
      <c r="V7" s="10">
        <v>416</v>
      </c>
      <c r="W7" s="94">
        <f>IF(OR(U7="",V7="",V7=0),"ND",V7/U7)</f>
        <v>104</v>
      </c>
      <c r="X7" s="30" t="str">
        <f>IF(W7="ND", "%", IF(W7&lt;60, "0%", IF(W7&lt;=79, "80%", "100%")))</f>
        <v>100%</v>
      </c>
      <c r="Y7" s="50">
        <v>4</v>
      </c>
      <c r="Z7" s="50">
        <v>293</v>
      </c>
      <c r="AA7" s="94">
        <f>IF(OR(Y7="",Z7="",Z7=0),"ND",Z7/Y7)</f>
        <v>73.25</v>
      </c>
      <c r="AB7" s="38" t="str">
        <f>IF(AA7="ND", "%", IF(AA7&lt;60, "0%", IF(AA7&lt;=79, "80%", "100%")))</f>
        <v>80%</v>
      </c>
      <c r="AC7" s="50">
        <v>4</v>
      </c>
      <c r="AD7" s="10">
        <v>379</v>
      </c>
      <c r="AE7" s="94">
        <f>IF(OR(AC7="",AD7="",AD7=0),"ND",AD7/AC7)</f>
        <v>94.75</v>
      </c>
      <c r="AF7" s="30" t="str">
        <f>IF(AE7="ND", "%", IF(AE7&lt;60, "0%", IF(AE7&lt;=79, "80%", "100%")))</f>
        <v>100%</v>
      </c>
      <c r="AG7" s="11">
        <v>4</v>
      </c>
      <c r="AH7" s="11">
        <v>347</v>
      </c>
      <c r="AI7" s="94">
        <f>IF(OR(AG7="",AH7="",AH7=0),"ND",AH7/AG7)</f>
        <v>86.75</v>
      </c>
      <c r="AJ7" s="30" t="str">
        <f>IF(AI7="ND", "%", IF(AI7&lt;60, "0%", IF(AI7&lt;=79, "80%", "100%")))</f>
        <v>100%</v>
      </c>
      <c r="AK7" s="10">
        <v>4</v>
      </c>
      <c r="AL7" s="55">
        <v>328</v>
      </c>
      <c r="AM7" s="94">
        <f>IF(OR(AK7="",AL7="",AL7=0),"ND",AL7/AK7)</f>
        <v>82</v>
      </c>
      <c r="AN7" s="30" t="str">
        <f>IF(AM7="ND", "%", IF(AM7&lt;60, "0%", IF(AM7&lt;=79, "80%", "100%")))</f>
        <v>100%</v>
      </c>
      <c r="AO7" s="11">
        <v>4</v>
      </c>
      <c r="AP7" s="10">
        <v>324</v>
      </c>
      <c r="AQ7" s="94">
        <f>IF(OR(AO7="",AP7="",AP7=0),"ND",AP7/AO7)</f>
        <v>81</v>
      </c>
      <c r="AR7" s="30" t="str">
        <f>IF(AQ7="ND", "%", IF(AQ7&lt;60, "0%", IF(AQ7&lt;=79, "80%", "100%")))</f>
        <v>100%</v>
      </c>
      <c r="AS7" s="11">
        <v>4</v>
      </c>
      <c r="AT7" s="10">
        <v>338</v>
      </c>
      <c r="AU7" s="94">
        <f>IF(OR(AS7="",AT7="",AT7=0),"ND",AT7/AS7)</f>
        <v>84.5</v>
      </c>
      <c r="AV7" s="30" t="str">
        <f>IF(AU7="ND", "%", IF(AU7&lt;60, "0%", IF(AU7&lt;=79, "80%", "100%")))</f>
        <v>100%</v>
      </c>
      <c r="AW7" s="11">
        <v>4</v>
      </c>
      <c r="AX7" s="10">
        <v>315</v>
      </c>
      <c r="AY7" s="94">
        <f>IF(OR(AW7="",AX7="",AX7=0),"ND",AX7/AW7)</f>
        <v>78.75</v>
      </c>
      <c r="AZ7" s="38" t="str">
        <f>IF(AY7="ND", "%", IF(AY7&lt;60, "0%", IF(AY7&lt;=79, "80%", "100%")))</f>
        <v>80%</v>
      </c>
    </row>
    <row r="8" spans="1:52" ht="24.95" customHeight="1" x14ac:dyDescent="0.25">
      <c r="A8" s="57" t="s">
        <v>43</v>
      </c>
      <c r="B8" s="5">
        <f t="shared" si="0"/>
        <v>13</v>
      </c>
      <c r="C8" s="21">
        <f t="shared" si="0"/>
        <v>1520</v>
      </c>
      <c r="D8" s="96">
        <f t="shared" ref="D8:D9" si="1">IF(OR(B8="",C8="",C8=0),"ND",C8/B8)</f>
        <v>116.92307692307692</v>
      </c>
      <c r="E8" s="29">
        <v>1</v>
      </c>
      <c r="F8" s="34">
        <v>120</v>
      </c>
      <c r="G8" s="35">
        <f t="shared" ref="G8:G9" si="2">IF(OR(E8="",F8="",F8=0),"ND",F8/E8)</f>
        <v>120</v>
      </c>
      <c r="H8" s="30" t="str">
        <f>IF(G8="ND", "%", IF(G8&lt;60, "%", IF(G8&lt;=79, "80%", "100%")))</f>
        <v>100%</v>
      </c>
      <c r="I8" s="34">
        <v>1</v>
      </c>
      <c r="J8" s="27">
        <v>94</v>
      </c>
      <c r="K8" s="35">
        <f t="shared" ref="K8:K9" si="3">IF(OR(I8="",J8="",J8=0),"ND",J8/I8)</f>
        <v>94</v>
      </c>
      <c r="L8" s="30" t="str">
        <f>IF(K8="ND", "%", IF(K8&lt;60, "%", IF(K8&lt;=79, "80%", "100%")))</f>
        <v>100%</v>
      </c>
      <c r="M8" s="2">
        <v>1</v>
      </c>
      <c r="N8" s="12">
        <v>155</v>
      </c>
      <c r="O8" s="35">
        <f t="shared" ref="O8:O9" si="4">IF(OR(M8="",N8="",N8=0),"ND",N8/M8)</f>
        <v>155</v>
      </c>
      <c r="P8" s="30" t="str">
        <f>IF(O8="ND", "%", IF(O8&lt;60, "%", IF(O8&lt;=79, "80%", "100%")))</f>
        <v>100%</v>
      </c>
      <c r="Q8" s="12">
        <v>1</v>
      </c>
      <c r="R8" s="12">
        <v>164</v>
      </c>
      <c r="S8" s="35">
        <f t="shared" ref="S8" si="5">IF(OR(Q8="",R8="",R8=0),"ND",R8/Q8)</f>
        <v>164</v>
      </c>
      <c r="T8" s="30" t="str">
        <f>IF(S8="ND", "%", IF(S8&lt;60, "%", IF(S8&lt;=79, "80%", "100%")))</f>
        <v>100%</v>
      </c>
      <c r="U8" s="12">
        <v>1</v>
      </c>
      <c r="V8" s="2">
        <v>174</v>
      </c>
      <c r="W8" s="35">
        <f t="shared" ref="W8:W9" si="6">IF(OR(U8="",V8="",V8=0),"ND",V8/U8)</f>
        <v>174</v>
      </c>
      <c r="X8" s="30" t="str">
        <f t="shared" ref="X8:X9" si="7">IF(W8="ND", "%", IF(W8&lt;60, "0%", IF(W8&lt;=79, "80%", "100%")))</f>
        <v>100%</v>
      </c>
      <c r="Y8" s="29">
        <v>1</v>
      </c>
      <c r="Z8" s="29">
        <v>160</v>
      </c>
      <c r="AA8" s="35">
        <f t="shared" ref="AA8:AA9" si="8">IF(OR(Y8="",Z8="",Z8=0),"ND",Z8/Y8)</f>
        <v>160</v>
      </c>
      <c r="AB8" s="30" t="str">
        <f t="shared" ref="AB8:AB9" si="9">IF(AA8="ND", "%", IF(AA8&lt;60, "0%", IF(AA8&lt;=79, "80%", "100%")))</f>
        <v>100%</v>
      </c>
      <c r="AC8" s="12">
        <v>1</v>
      </c>
      <c r="AD8" s="2">
        <v>155</v>
      </c>
      <c r="AE8" s="35">
        <f t="shared" ref="AE8:AE9" si="10">IF(OR(AC8="",AD8="",AD8=0),"ND",AD8/AC8)</f>
        <v>155</v>
      </c>
      <c r="AF8" s="30" t="str">
        <f t="shared" ref="AF8:AF9" si="11">IF(AE8="ND", "%", IF(AE8&lt;60, "0%", IF(AE8&lt;=79, "80%", "100%")))</f>
        <v>100%</v>
      </c>
      <c r="AG8" s="12">
        <v>1</v>
      </c>
      <c r="AH8" s="12">
        <v>145</v>
      </c>
      <c r="AI8" s="35">
        <f t="shared" ref="AI8:AI9" si="12">IF(OR(AG8="",AH8="",AH8=0),"ND",AH8/AG8)</f>
        <v>145</v>
      </c>
      <c r="AJ8" s="30" t="str">
        <f t="shared" ref="AJ8:AJ9" si="13">IF(AI8="ND", "%", IF(AI8&lt;60, "0%", IF(AI8&lt;=79, "80%", "100%")))</f>
        <v>100%</v>
      </c>
      <c r="AK8" s="34">
        <v>1</v>
      </c>
      <c r="AL8" s="56">
        <v>143</v>
      </c>
      <c r="AM8" s="35">
        <f t="shared" ref="AM8:AM9" si="14">IF(OR(AK8="",AL8="",AL8=0),"ND",AL8/AK8)</f>
        <v>143</v>
      </c>
      <c r="AN8" s="30" t="str">
        <f t="shared" ref="AN8:AN9" si="15">IF(AM8="ND", "%", IF(AM8&lt;60, "0%", IF(AM8&lt;=79, "80%", "100%")))</f>
        <v>100%</v>
      </c>
      <c r="AO8" s="12">
        <v>2</v>
      </c>
      <c r="AP8" s="2">
        <v>105</v>
      </c>
      <c r="AQ8" s="35">
        <f t="shared" ref="AQ8:AQ9" si="16">IF(OR(AO8="",AP8="",AP8=0),"ND",AP8/AO8)</f>
        <v>52.5</v>
      </c>
      <c r="AR8" s="101" t="str">
        <f>IF(AQ8="ND", "%", IF(AQ8&lt;60, "%", IF(AQ8&lt;=79, "80%", "100%")))</f>
        <v>%</v>
      </c>
      <c r="AS8" s="12">
        <v>2</v>
      </c>
      <c r="AT8" s="103">
        <v>105</v>
      </c>
      <c r="AU8" s="35">
        <f t="shared" ref="AU8:AU9" si="17">IF(OR(AS8="",AT8="",AT8=0),"ND",AT8/AS8)</f>
        <v>52.5</v>
      </c>
      <c r="AV8" s="101" t="str">
        <f>IF(AU8="ND", "%", IF(AU8&lt;60, "%", IF(AU8&lt;=79, "80%", "100%")))</f>
        <v>%</v>
      </c>
      <c r="AW8" s="105"/>
      <c r="AX8" s="106"/>
      <c r="AY8" s="35" t="str">
        <f t="shared" ref="AY8:AY9" si="18">IF(OR(AW8="",AX8="",AX8=0),"ND",AX8/AW8)</f>
        <v>ND</v>
      </c>
      <c r="AZ8" s="32" t="str">
        <f t="shared" ref="AZ8:AZ9" si="19">IF(AY8="ND", "%", IF(AY8&lt;60, "0%", IF(AY8&lt;=79, "80%", "100%")))</f>
        <v>%</v>
      </c>
    </row>
    <row r="9" spans="1:52" ht="24.95" customHeight="1" thickBot="1" x14ac:dyDescent="0.3">
      <c r="A9" s="58" t="s">
        <v>44</v>
      </c>
      <c r="B9" s="9">
        <f t="shared" si="0"/>
        <v>4</v>
      </c>
      <c r="C9" s="22">
        <f t="shared" si="0"/>
        <v>751</v>
      </c>
      <c r="D9" s="97">
        <f t="shared" si="1"/>
        <v>187.75</v>
      </c>
      <c r="E9" s="13">
        <v>1</v>
      </c>
      <c r="F9" s="14">
        <v>61</v>
      </c>
      <c r="G9" s="49">
        <f t="shared" si="2"/>
        <v>61</v>
      </c>
      <c r="H9" s="37" t="str">
        <f>IF(G9="ND", "%", IF(G9&lt;60, "%", IF(G9&lt;=79, "80%", "100%")))</f>
        <v>80%</v>
      </c>
      <c r="I9" s="14">
        <v>1</v>
      </c>
      <c r="J9" s="28">
        <v>91</v>
      </c>
      <c r="K9" s="49">
        <f t="shared" si="3"/>
        <v>91</v>
      </c>
      <c r="L9" s="31" t="str">
        <f>IF(K9="ND", "%", IF(K9&lt;60, "%", IF(K9&lt;=79, "80%", "100%")))</f>
        <v>100%</v>
      </c>
      <c r="M9" s="14">
        <v>1</v>
      </c>
      <c r="N9" s="13">
        <v>56</v>
      </c>
      <c r="O9" s="49">
        <f t="shared" si="4"/>
        <v>56</v>
      </c>
      <c r="P9" s="39" t="str">
        <f>IF(O9="ND", "%", IF(O9&lt;60, "%", IF(O9&lt;=79, "80%", "100%")))</f>
        <v>%</v>
      </c>
      <c r="Q9" s="13">
        <v>0</v>
      </c>
      <c r="R9" s="13">
        <v>54</v>
      </c>
      <c r="S9" s="49" t="e">
        <f>IF(OR(Q9="0",R9="",R9=0),"ND",R9/Q9)</f>
        <v>#DIV/0!</v>
      </c>
      <c r="T9" s="39" t="e">
        <f>IF(S9="ND", "%", IF(S9&lt;60, "%", IF(S9&lt;=79, "80%", "100%")))</f>
        <v>#DIV/0!</v>
      </c>
      <c r="U9" s="13">
        <v>0</v>
      </c>
      <c r="V9" s="14">
        <v>25</v>
      </c>
      <c r="W9" s="49" t="e">
        <f t="shared" si="6"/>
        <v>#DIV/0!</v>
      </c>
      <c r="X9" s="39" t="e">
        <f t="shared" si="7"/>
        <v>#DIV/0!</v>
      </c>
      <c r="Y9" s="13">
        <v>0</v>
      </c>
      <c r="Z9" s="13">
        <v>101</v>
      </c>
      <c r="AA9" s="49" t="e">
        <f t="shared" si="8"/>
        <v>#DIV/0!</v>
      </c>
      <c r="AB9" s="39" t="e">
        <f t="shared" si="9"/>
        <v>#DIV/0!</v>
      </c>
      <c r="AC9" s="13">
        <v>0</v>
      </c>
      <c r="AD9" s="14">
        <v>43</v>
      </c>
      <c r="AE9" s="49" t="e">
        <f t="shared" si="10"/>
        <v>#DIV/0!</v>
      </c>
      <c r="AF9" s="39" t="e">
        <f t="shared" si="11"/>
        <v>#DIV/0!</v>
      </c>
      <c r="AG9" s="13">
        <v>0</v>
      </c>
      <c r="AH9" s="13">
        <v>54</v>
      </c>
      <c r="AI9" s="49" t="e">
        <f t="shared" si="12"/>
        <v>#DIV/0!</v>
      </c>
      <c r="AJ9" s="39" t="e">
        <f t="shared" si="13"/>
        <v>#DIV/0!</v>
      </c>
      <c r="AK9" s="14">
        <v>0</v>
      </c>
      <c r="AL9" s="28">
        <v>192</v>
      </c>
      <c r="AM9" s="49" t="e">
        <f t="shared" si="14"/>
        <v>#DIV/0!</v>
      </c>
      <c r="AN9" s="39" t="e">
        <f t="shared" si="15"/>
        <v>#DIV/0!</v>
      </c>
      <c r="AO9" s="13">
        <v>0</v>
      </c>
      <c r="AP9" s="14">
        <v>23</v>
      </c>
      <c r="AQ9" s="49" t="e">
        <f t="shared" si="16"/>
        <v>#DIV/0!</v>
      </c>
      <c r="AR9" s="39" t="e">
        <f t="shared" ref="AR9" si="20">IF(AQ9="ND", "%", IF(AQ9&lt;60, "0%", IF(AQ9&lt;=79, "80%", "100%")))</f>
        <v>#DIV/0!</v>
      </c>
      <c r="AS9" s="13">
        <v>0</v>
      </c>
      <c r="AT9" s="14">
        <v>26</v>
      </c>
      <c r="AU9" s="49" t="e">
        <f t="shared" si="17"/>
        <v>#DIV/0!</v>
      </c>
      <c r="AV9" s="39" t="e">
        <f t="shared" ref="AV9" si="21">IF(AU9="ND", "%", IF(AU9&lt;60, "0%", IF(AU9&lt;=79, "80%", "100%")))</f>
        <v>#DIV/0!</v>
      </c>
      <c r="AW9" s="13">
        <v>1</v>
      </c>
      <c r="AX9" s="14">
        <v>25</v>
      </c>
      <c r="AY9" s="49">
        <f t="shared" si="18"/>
        <v>25</v>
      </c>
      <c r="AZ9" s="39" t="str">
        <f t="shared" si="19"/>
        <v>0%</v>
      </c>
    </row>
    <row r="10" spans="1:52" ht="19.5" customHeight="1" x14ac:dyDescent="0.25">
      <c r="A10" s="121" t="s">
        <v>20</v>
      </c>
      <c r="B10" s="122"/>
      <c r="C10" s="122"/>
      <c r="D10" s="12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52" ht="17.25" customHeight="1" x14ac:dyDescent="0.25">
      <c r="A11" s="51" t="s">
        <v>51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</row>
    <row r="12" spans="1:52" ht="15.75" x14ac:dyDescent="0.25">
      <c r="A12" s="51" t="s">
        <v>33</v>
      </c>
    </row>
    <row r="13" spans="1:52" x14ac:dyDescent="0.25">
      <c r="A13" s="48"/>
    </row>
    <row r="14" spans="1:52" x14ac:dyDescent="0.25">
      <c r="G14" s="53"/>
    </row>
    <row r="15" spans="1:52" ht="15.75" x14ac:dyDescent="0.25">
      <c r="A15" s="23" t="s">
        <v>18</v>
      </c>
    </row>
    <row r="16" spans="1:52" ht="15.75" x14ac:dyDescent="0.25">
      <c r="A16" s="7"/>
    </row>
    <row r="17" spans="1:47" x14ac:dyDescent="0.25">
      <c r="A17" s="8"/>
    </row>
    <row r="19" spans="1:47" x14ac:dyDescent="0.25">
      <c r="A19" t="s">
        <v>31</v>
      </c>
      <c r="B19" s="98" t="s">
        <v>53</v>
      </c>
    </row>
    <row r="20" spans="1:47" ht="15.75" thickBot="1" x14ac:dyDescent="0.3">
      <c r="A20" t="s">
        <v>32</v>
      </c>
      <c r="B20" t="s">
        <v>54</v>
      </c>
    </row>
    <row r="21" spans="1:47" ht="20.25" customHeight="1" thickBot="1" x14ac:dyDescent="0.3">
      <c r="A21" s="112" t="s">
        <v>27</v>
      </c>
      <c r="B21" s="114" t="s">
        <v>13</v>
      </c>
      <c r="C21" s="114"/>
      <c r="D21" s="115"/>
      <c r="E21" s="109" t="s">
        <v>25</v>
      </c>
      <c r="F21" s="109"/>
      <c r="G21" s="110"/>
      <c r="H21" s="44"/>
      <c r="I21" s="108" t="s">
        <v>26</v>
      </c>
      <c r="J21" s="109"/>
      <c r="K21" s="110"/>
      <c r="L21" s="47"/>
      <c r="M21" s="108" t="s">
        <v>28</v>
      </c>
      <c r="N21" s="109"/>
      <c r="O21" s="110"/>
      <c r="P21" s="47"/>
      <c r="Q21" s="108" t="s">
        <v>34</v>
      </c>
      <c r="R21" s="109"/>
      <c r="S21" s="110"/>
      <c r="T21" s="47"/>
      <c r="U21" s="108" t="s">
        <v>35</v>
      </c>
      <c r="V21" s="109"/>
      <c r="W21" s="110"/>
      <c r="X21" s="47"/>
      <c r="Y21" s="108" t="s">
        <v>36</v>
      </c>
      <c r="Z21" s="109"/>
      <c r="AA21" s="110"/>
      <c r="AB21" s="47"/>
      <c r="AC21" s="108" t="s">
        <v>39</v>
      </c>
      <c r="AD21" s="109"/>
      <c r="AE21" s="110"/>
      <c r="AF21" s="47"/>
      <c r="AG21" s="108" t="s">
        <v>40</v>
      </c>
      <c r="AH21" s="109"/>
      <c r="AI21" s="110"/>
      <c r="AJ21" s="47"/>
      <c r="AK21" s="108" t="s">
        <v>42</v>
      </c>
      <c r="AL21" s="109"/>
      <c r="AM21" s="110"/>
      <c r="AN21" s="47"/>
      <c r="AO21" s="108" t="s">
        <v>49</v>
      </c>
      <c r="AP21" s="109"/>
      <c r="AQ21" s="110"/>
      <c r="AR21" s="47"/>
      <c r="AS21" s="108" t="s">
        <v>52</v>
      </c>
      <c r="AT21" s="109"/>
      <c r="AU21" s="110"/>
    </row>
    <row r="22" spans="1:47" ht="134.25" customHeight="1" thickBot="1" x14ac:dyDescent="0.3">
      <c r="A22" s="113"/>
      <c r="B22" s="71" t="s">
        <v>30</v>
      </c>
      <c r="C22" s="85" t="s">
        <v>29</v>
      </c>
      <c r="D22" s="72" t="s">
        <v>23</v>
      </c>
      <c r="E22" s="81" t="s">
        <v>30</v>
      </c>
      <c r="F22" s="42" t="s">
        <v>29</v>
      </c>
      <c r="G22" s="43" t="s">
        <v>23</v>
      </c>
      <c r="H22" s="45"/>
      <c r="I22" s="42" t="s">
        <v>30</v>
      </c>
      <c r="J22" s="42" t="s">
        <v>29</v>
      </c>
      <c r="K22" s="43" t="s">
        <v>23</v>
      </c>
      <c r="L22" s="45"/>
      <c r="M22" s="42" t="s">
        <v>30</v>
      </c>
      <c r="N22" s="42" t="s">
        <v>29</v>
      </c>
      <c r="O22" s="43" t="s">
        <v>23</v>
      </c>
      <c r="P22" s="45"/>
      <c r="Q22" s="42" t="s">
        <v>30</v>
      </c>
      <c r="R22" s="42" t="s">
        <v>29</v>
      </c>
      <c r="S22" s="43" t="s">
        <v>23</v>
      </c>
      <c r="T22" s="45"/>
      <c r="U22" s="42" t="s">
        <v>30</v>
      </c>
      <c r="V22" s="42" t="s">
        <v>29</v>
      </c>
      <c r="W22" s="43" t="s">
        <v>23</v>
      </c>
      <c r="X22" s="45"/>
      <c r="Y22" s="42" t="s">
        <v>30</v>
      </c>
      <c r="Z22" s="42" t="s">
        <v>29</v>
      </c>
      <c r="AA22" s="43" t="s">
        <v>23</v>
      </c>
      <c r="AB22" s="45"/>
      <c r="AC22" s="42" t="s">
        <v>30</v>
      </c>
      <c r="AD22" s="42" t="s">
        <v>29</v>
      </c>
      <c r="AE22" s="43" t="s">
        <v>23</v>
      </c>
      <c r="AF22" s="45"/>
      <c r="AG22" s="42" t="s">
        <v>30</v>
      </c>
      <c r="AH22" s="42" t="s">
        <v>29</v>
      </c>
      <c r="AI22" s="43" t="s">
        <v>23</v>
      </c>
      <c r="AJ22" s="45"/>
      <c r="AK22" s="42" t="s">
        <v>30</v>
      </c>
      <c r="AL22" s="42" t="s">
        <v>29</v>
      </c>
      <c r="AM22" s="43" t="s">
        <v>23</v>
      </c>
      <c r="AN22" s="45"/>
      <c r="AO22" s="42" t="s">
        <v>30</v>
      </c>
      <c r="AP22" s="42" t="s">
        <v>29</v>
      </c>
      <c r="AQ22" s="43" t="s">
        <v>23</v>
      </c>
      <c r="AR22" s="45"/>
      <c r="AS22" s="42" t="s">
        <v>30</v>
      </c>
      <c r="AT22" s="42" t="s">
        <v>29</v>
      </c>
      <c r="AU22" s="43" t="s">
        <v>23</v>
      </c>
    </row>
    <row r="23" spans="1:47" ht="15.75" thickBot="1" x14ac:dyDescent="0.3">
      <c r="A23" s="73" t="s">
        <v>0</v>
      </c>
      <c r="B23" s="74" t="s">
        <v>21</v>
      </c>
      <c r="C23" s="75" t="s">
        <v>22</v>
      </c>
      <c r="D23" s="74" t="s">
        <v>24</v>
      </c>
      <c r="E23" s="63" t="s">
        <v>21</v>
      </c>
      <c r="F23" s="40" t="s">
        <v>22</v>
      </c>
      <c r="G23" s="40" t="s">
        <v>24</v>
      </c>
      <c r="H23" s="45"/>
      <c r="I23" s="40" t="s">
        <v>21</v>
      </c>
      <c r="J23" s="40" t="s">
        <v>22</v>
      </c>
      <c r="K23" s="40" t="s">
        <v>24</v>
      </c>
      <c r="L23" s="45"/>
      <c r="M23" s="40" t="s">
        <v>21</v>
      </c>
      <c r="N23" s="40" t="s">
        <v>22</v>
      </c>
      <c r="O23" s="40" t="s">
        <v>24</v>
      </c>
      <c r="P23" s="45"/>
      <c r="Q23" s="40" t="s">
        <v>21</v>
      </c>
      <c r="R23" s="40" t="s">
        <v>22</v>
      </c>
      <c r="S23" s="40" t="s">
        <v>24</v>
      </c>
      <c r="T23" s="45"/>
      <c r="U23" s="40" t="s">
        <v>21</v>
      </c>
      <c r="V23" s="40" t="s">
        <v>22</v>
      </c>
      <c r="W23" s="40" t="s">
        <v>24</v>
      </c>
      <c r="X23" s="45"/>
      <c r="Y23" s="40" t="s">
        <v>21</v>
      </c>
      <c r="Z23" s="40" t="s">
        <v>22</v>
      </c>
      <c r="AA23" s="40" t="s">
        <v>24</v>
      </c>
      <c r="AB23" s="45"/>
      <c r="AC23" s="40" t="s">
        <v>21</v>
      </c>
      <c r="AD23" s="40" t="s">
        <v>22</v>
      </c>
      <c r="AE23" s="40" t="s">
        <v>24</v>
      </c>
      <c r="AF23" s="45"/>
      <c r="AG23" s="40" t="s">
        <v>21</v>
      </c>
      <c r="AH23" s="40" t="s">
        <v>22</v>
      </c>
      <c r="AI23" s="40" t="s">
        <v>24</v>
      </c>
      <c r="AJ23" s="45"/>
      <c r="AK23" s="40" t="s">
        <v>21</v>
      </c>
      <c r="AL23" s="40" t="s">
        <v>22</v>
      </c>
      <c r="AM23" s="40" t="s">
        <v>24</v>
      </c>
      <c r="AN23" s="45"/>
      <c r="AO23" s="40" t="s">
        <v>21</v>
      </c>
      <c r="AP23" s="40" t="s">
        <v>22</v>
      </c>
      <c r="AQ23" s="40" t="s">
        <v>24</v>
      </c>
      <c r="AR23" s="45"/>
      <c r="AS23" s="40" t="s">
        <v>21</v>
      </c>
      <c r="AT23" s="40" t="s">
        <v>22</v>
      </c>
      <c r="AU23" s="40" t="s">
        <v>24</v>
      </c>
    </row>
    <row r="24" spans="1:47" x14ac:dyDescent="0.25">
      <c r="A24" s="76" t="s">
        <v>46</v>
      </c>
      <c r="B24" s="77">
        <f>+E24+I24+M24+Q24+U24+Y24+AC24+AG24+AK24+AO24+AS24</f>
        <v>44</v>
      </c>
      <c r="C24" s="77">
        <f>+F24+J24+N24+R24+V24+Z24+AD24+AH24+AL24+AP24+AT24</f>
        <v>3484</v>
      </c>
      <c r="D24" s="83">
        <f>C24/B24</f>
        <v>79.181818181818187</v>
      </c>
      <c r="E24" s="82">
        <v>4</v>
      </c>
      <c r="F24" s="52">
        <v>194</v>
      </c>
      <c r="G24" s="41">
        <f>F24/E24</f>
        <v>48.5</v>
      </c>
      <c r="H24" s="45"/>
      <c r="I24" s="52">
        <v>4</v>
      </c>
      <c r="J24" s="52">
        <v>229</v>
      </c>
      <c r="K24" s="41">
        <f>J24/I24</f>
        <v>57.25</v>
      </c>
      <c r="L24" s="45"/>
      <c r="M24" s="52">
        <v>4</v>
      </c>
      <c r="N24" s="52">
        <v>308</v>
      </c>
      <c r="O24" s="41">
        <f>N24/M24</f>
        <v>77</v>
      </c>
      <c r="P24" s="45"/>
      <c r="Q24" s="52">
        <v>4</v>
      </c>
      <c r="R24" s="52">
        <v>328</v>
      </c>
      <c r="S24" s="41">
        <f>R24/Q24</f>
        <v>82</v>
      </c>
      <c r="T24" s="45"/>
      <c r="U24" s="52">
        <v>4</v>
      </c>
      <c r="V24" s="52">
        <v>416</v>
      </c>
      <c r="W24" s="41">
        <f>V24/U24</f>
        <v>104</v>
      </c>
      <c r="X24" s="45"/>
      <c r="Y24" s="52">
        <v>4</v>
      </c>
      <c r="Z24" s="52">
        <v>293</v>
      </c>
      <c r="AA24" s="41">
        <f>Z24/Y24</f>
        <v>73.25</v>
      </c>
      <c r="AB24" s="45"/>
      <c r="AC24" s="52">
        <v>4</v>
      </c>
      <c r="AD24" s="52">
        <v>379</v>
      </c>
      <c r="AE24" s="41">
        <f>AD24/AC24</f>
        <v>94.75</v>
      </c>
      <c r="AF24" s="45"/>
      <c r="AG24" s="52">
        <v>4</v>
      </c>
      <c r="AH24" s="52">
        <v>347</v>
      </c>
      <c r="AI24" s="41">
        <f>AH24/AG24</f>
        <v>86.75</v>
      </c>
      <c r="AJ24" s="45"/>
      <c r="AK24" s="52">
        <v>4</v>
      </c>
      <c r="AL24" s="52">
        <v>328</v>
      </c>
      <c r="AM24" s="41">
        <f>AL24/AK24</f>
        <v>82</v>
      </c>
      <c r="AN24" s="45"/>
      <c r="AO24" s="52">
        <v>4</v>
      </c>
      <c r="AP24" s="52">
        <v>324</v>
      </c>
      <c r="AQ24" s="41">
        <f>AP24/AO24</f>
        <v>81</v>
      </c>
      <c r="AR24" s="45"/>
      <c r="AS24" s="52">
        <v>4</v>
      </c>
      <c r="AT24" s="52">
        <v>338</v>
      </c>
      <c r="AU24" s="41">
        <f>AT24/AS24</f>
        <v>84.5</v>
      </c>
    </row>
    <row r="25" spans="1:47" x14ac:dyDescent="0.25">
      <c r="A25" s="78" t="s">
        <v>47</v>
      </c>
      <c r="B25" s="77">
        <f t="shared" ref="B25:B26" si="22">+E25+I25+M25+Q25+U25+Y25+AC25+AG25+AK25+AO25+AS25</f>
        <v>11</v>
      </c>
      <c r="C25" s="77">
        <f t="shared" ref="C25:C26" si="23">+F25+J25+N25+R25+V25+Z25+AD25+AH25+AL25+AP25+AT25</f>
        <v>1520</v>
      </c>
      <c r="D25" s="83">
        <f t="shared" ref="D25:D26" si="24">C25/B25</f>
        <v>138.18181818181819</v>
      </c>
      <c r="E25" s="82">
        <v>1</v>
      </c>
      <c r="F25" s="52">
        <v>120</v>
      </c>
      <c r="G25" s="41">
        <f t="shared" ref="G25:G26" si="25">F25/E25</f>
        <v>120</v>
      </c>
      <c r="H25" s="45"/>
      <c r="I25" s="52">
        <v>1</v>
      </c>
      <c r="J25" s="52">
        <v>94</v>
      </c>
      <c r="K25" s="41">
        <f t="shared" ref="K25:K26" si="26">J25/I25</f>
        <v>94</v>
      </c>
      <c r="L25" s="45"/>
      <c r="M25" s="52">
        <v>1</v>
      </c>
      <c r="N25" s="52">
        <v>155</v>
      </c>
      <c r="O25" s="41">
        <f t="shared" ref="O25:O26" si="27">N25/M25</f>
        <v>155</v>
      </c>
      <c r="P25" s="45"/>
      <c r="Q25" s="52">
        <v>1</v>
      </c>
      <c r="R25" s="52">
        <v>164</v>
      </c>
      <c r="S25" s="41">
        <f t="shared" ref="S25:S26" si="28">R25/Q25</f>
        <v>164</v>
      </c>
      <c r="T25" s="45"/>
      <c r="U25" s="52">
        <v>1</v>
      </c>
      <c r="V25" s="52">
        <v>174</v>
      </c>
      <c r="W25" s="41">
        <f t="shared" ref="W25:W26" si="29">V25/U25</f>
        <v>174</v>
      </c>
      <c r="X25" s="45"/>
      <c r="Y25" s="52">
        <v>1</v>
      </c>
      <c r="Z25" s="52">
        <v>160</v>
      </c>
      <c r="AA25" s="41">
        <f t="shared" ref="AA25:AA26" si="30">Z25/Y25</f>
        <v>160</v>
      </c>
      <c r="AB25" s="45"/>
      <c r="AC25" s="52">
        <v>1</v>
      </c>
      <c r="AD25" s="52">
        <v>155</v>
      </c>
      <c r="AE25" s="41">
        <f t="shared" ref="AE25:AE26" si="31">AD25/AC25</f>
        <v>155</v>
      </c>
      <c r="AF25" s="45"/>
      <c r="AG25" s="52">
        <v>1</v>
      </c>
      <c r="AH25" s="52">
        <v>145</v>
      </c>
      <c r="AI25" s="41">
        <f t="shared" ref="AI25:AI26" si="32">AH25/AG25</f>
        <v>145</v>
      </c>
      <c r="AJ25" s="45"/>
      <c r="AK25" s="52">
        <v>1</v>
      </c>
      <c r="AL25" s="52">
        <v>143</v>
      </c>
      <c r="AM25" s="41">
        <f t="shared" ref="AM25:AM26" si="33">AL25/AK25</f>
        <v>143</v>
      </c>
      <c r="AN25" s="45"/>
      <c r="AO25" s="52">
        <v>1</v>
      </c>
      <c r="AP25" s="52">
        <v>105</v>
      </c>
      <c r="AQ25" s="41">
        <f t="shared" ref="AQ25:AQ26" si="34">AP25/AO25</f>
        <v>105</v>
      </c>
      <c r="AR25" s="45"/>
      <c r="AS25" s="52">
        <v>1</v>
      </c>
      <c r="AT25" s="52">
        <v>105</v>
      </c>
      <c r="AU25" s="41">
        <f t="shared" ref="AU25:AU26" si="35">AT25/AS25</f>
        <v>105</v>
      </c>
    </row>
    <row r="26" spans="1:47" ht="15.75" thickBot="1" x14ac:dyDescent="0.3">
      <c r="A26" s="79" t="s">
        <v>48</v>
      </c>
      <c r="B26" s="80">
        <f t="shared" si="22"/>
        <v>11</v>
      </c>
      <c r="C26" s="80">
        <f t="shared" si="23"/>
        <v>724</v>
      </c>
      <c r="D26" s="84">
        <f t="shared" si="24"/>
        <v>65.818181818181813</v>
      </c>
      <c r="E26" s="82">
        <v>1</v>
      </c>
      <c r="F26" s="52">
        <v>61</v>
      </c>
      <c r="G26" s="41">
        <f t="shared" si="25"/>
        <v>61</v>
      </c>
      <c r="H26" s="46"/>
      <c r="I26" s="52">
        <v>1</v>
      </c>
      <c r="J26" s="52">
        <v>91</v>
      </c>
      <c r="K26" s="41">
        <f t="shared" si="26"/>
        <v>91</v>
      </c>
      <c r="L26" s="46"/>
      <c r="M26" s="52">
        <v>1</v>
      </c>
      <c r="N26" s="52">
        <v>56</v>
      </c>
      <c r="O26" s="41">
        <f t="shared" si="27"/>
        <v>56</v>
      </c>
      <c r="P26" s="46"/>
      <c r="Q26" s="52">
        <v>1</v>
      </c>
      <c r="R26" s="52">
        <v>54</v>
      </c>
      <c r="S26" s="41">
        <f t="shared" si="28"/>
        <v>54</v>
      </c>
      <c r="T26" s="46"/>
      <c r="U26" s="52">
        <v>1</v>
      </c>
      <c r="V26" s="52">
        <v>25</v>
      </c>
      <c r="W26" s="41">
        <f t="shared" si="29"/>
        <v>25</v>
      </c>
      <c r="X26" s="46"/>
      <c r="Y26" s="52">
        <v>1</v>
      </c>
      <c r="Z26" s="52">
        <v>101</v>
      </c>
      <c r="AA26" s="41">
        <f t="shared" si="30"/>
        <v>101</v>
      </c>
      <c r="AB26" s="46"/>
      <c r="AC26" s="52">
        <v>1</v>
      </c>
      <c r="AD26" s="52">
        <v>43</v>
      </c>
      <c r="AE26" s="41">
        <f t="shared" si="31"/>
        <v>43</v>
      </c>
      <c r="AF26" s="46"/>
      <c r="AG26" s="52">
        <v>1</v>
      </c>
      <c r="AH26" s="52">
        <v>54</v>
      </c>
      <c r="AI26" s="41">
        <f t="shared" si="32"/>
        <v>54</v>
      </c>
      <c r="AJ26" s="46"/>
      <c r="AK26" s="52">
        <v>1</v>
      </c>
      <c r="AL26" s="52">
        <v>190</v>
      </c>
      <c r="AM26" s="41">
        <f t="shared" si="33"/>
        <v>190</v>
      </c>
      <c r="AN26" s="46"/>
      <c r="AO26" s="52">
        <v>1</v>
      </c>
      <c r="AP26" s="52">
        <v>23</v>
      </c>
      <c r="AQ26" s="41">
        <f t="shared" si="34"/>
        <v>23</v>
      </c>
      <c r="AR26" s="46"/>
      <c r="AS26" s="52">
        <v>1</v>
      </c>
      <c r="AT26" s="52">
        <v>26</v>
      </c>
      <c r="AU26" s="41">
        <f t="shared" si="35"/>
        <v>26</v>
      </c>
    </row>
    <row r="28" spans="1:47" x14ac:dyDescent="0.25">
      <c r="E28" s="107"/>
      <c r="F28" s="107"/>
      <c r="G28" s="64"/>
      <c r="H28" s="64"/>
      <c r="I28" s="107"/>
      <c r="J28" s="107"/>
      <c r="K28" s="64"/>
      <c r="L28" s="64"/>
      <c r="M28" s="107"/>
      <c r="N28" s="107"/>
      <c r="Q28" s="107"/>
      <c r="R28" s="107"/>
      <c r="U28" s="111" t="s">
        <v>37</v>
      </c>
      <c r="V28" s="111"/>
      <c r="Y28" s="111" t="s">
        <v>37</v>
      </c>
      <c r="Z28" s="111"/>
      <c r="AC28" s="111" t="s">
        <v>38</v>
      </c>
      <c r="AD28" s="111"/>
      <c r="AE28" s="111"/>
      <c r="AG28" s="111" t="s">
        <v>41</v>
      </c>
      <c r="AH28" s="111"/>
      <c r="AI28" s="111"/>
    </row>
    <row r="29" spans="1:47" x14ac:dyDescent="0.25">
      <c r="E29" s="65"/>
      <c r="F29" s="65"/>
      <c r="G29" s="66"/>
      <c r="H29" s="67"/>
      <c r="I29" s="65"/>
      <c r="J29" s="65"/>
      <c r="K29" s="68"/>
      <c r="L29" s="67"/>
      <c r="M29" s="65"/>
      <c r="N29" s="65"/>
      <c r="O29" s="67"/>
      <c r="P29" s="67"/>
      <c r="Q29" s="65"/>
      <c r="R29" s="65"/>
      <c r="S29" s="69"/>
      <c r="T29" s="67"/>
      <c r="U29" s="65"/>
      <c r="V29" s="65"/>
      <c r="W29" s="69"/>
      <c r="X29" s="67"/>
      <c r="Y29" s="65"/>
      <c r="Z29" s="65"/>
      <c r="AA29" s="70"/>
      <c r="AB29" s="67"/>
      <c r="AC29" s="67"/>
      <c r="AD29" s="67"/>
      <c r="AE29" s="67"/>
      <c r="AF29" s="67"/>
      <c r="AG29" s="67"/>
      <c r="AH29" s="67"/>
      <c r="AI29" s="67"/>
    </row>
    <row r="30" spans="1:47" x14ac:dyDescent="0.25">
      <c r="E30" s="65"/>
      <c r="F30" s="65"/>
      <c r="G30" s="66"/>
      <c r="H30" s="67"/>
      <c r="I30" s="65"/>
      <c r="J30" s="65"/>
      <c r="K30" s="68"/>
      <c r="L30" s="67"/>
      <c r="M30" s="65"/>
      <c r="N30" s="65"/>
      <c r="O30" s="67"/>
      <c r="P30" s="67"/>
      <c r="Q30" s="65"/>
      <c r="R30" s="65"/>
      <c r="S30" s="69"/>
      <c r="T30" s="67"/>
      <c r="U30" s="65"/>
      <c r="V30" s="65"/>
      <c r="W30" s="69"/>
      <c r="X30" s="67"/>
      <c r="Y30" s="65"/>
      <c r="Z30" s="65"/>
      <c r="AA30" s="70"/>
      <c r="AB30" s="67"/>
      <c r="AC30" s="65"/>
      <c r="AD30" s="65"/>
      <c r="AE30" s="66"/>
      <c r="AF30" s="67"/>
      <c r="AG30" s="65"/>
      <c r="AH30" s="65"/>
      <c r="AI30" s="70"/>
      <c r="AJ30" s="67"/>
      <c r="AK30" s="65"/>
      <c r="AL30" s="65"/>
      <c r="AM30" s="70"/>
    </row>
    <row r="31" spans="1:47" x14ac:dyDescent="0.25">
      <c r="E31" s="65"/>
      <c r="F31" s="65"/>
      <c r="G31" s="66"/>
      <c r="H31" s="67"/>
      <c r="I31" s="65"/>
      <c r="J31" s="65"/>
      <c r="K31" s="68"/>
      <c r="L31" s="67"/>
      <c r="M31" s="65"/>
      <c r="N31" s="65"/>
      <c r="O31" s="67"/>
      <c r="P31" s="67"/>
      <c r="Q31" s="87"/>
      <c r="R31" s="87"/>
      <c r="S31" s="93"/>
      <c r="T31" s="89"/>
      <c r="U31" s="87"/>
      <c r="V31" s="87"/>
      <c r="W31" s="93"/>
      <c r="X31" s="89"/>
      <c r="Y31" s="87"/>
      <c r="Z31" s="87"/>
      <c r="AA31" s="93"/>
      <c r="AB31" s="67"/>
      <c r="AC31" s="87"/>
      <c r="AD31" s="87"/>
      <c r="AE31" s="93"/>
      <c r="AF31" s="89"/>
      <c r="AG31" s="87"/>
      <c r="AH31" s="87"/>
      <c r="AI31" s="93"/>
      <c r="AJ31" s="89"/>
      <c r="AK31" s="87"/>
      <c r="AL31" s="87"/>
      <c r="AM31" s="93"/>
    </row>
    <row r="32" spans="1:47" x14ac:dyDescent="0.25"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87"/>
      <c r="R32" s="87"/>
      <c r="S32" s="93"/>
      <c r="T32" s="89"/>
      <c r="U32" s="87"/>
      <c r="V32" s="87"/>
      <c r="W32" s="93"/>
      <c r="X32" s="89"/>
      <c r="Y32" s="87"/>
      <c r="Z32" s="87"/>
      <c r="AA32" s="93"/>
      <c r="AB32" s="67"/>
      <c r="AC32" s="87"/>
      <c r="AD32" s="87"/>
      <c r="AE32" s="93"/>
      <c r="AF32" s="89"/>
      <c r="AG32" s="87"/>
      <c r="AH32" s="87"/>
      <c r="AI32" s="93"/>
      <c r="AJ32" s="89"/>
      <c r="AK32" s="87"/>
      <c r="AL32" s="87"/>
      <c r="AM32" s="93"/>
    </row>
    <row r="33" spans="5:39" x14ac:dyDescent="0.25"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87"/>
      <c r="R33" s="87"/>
      <c r="S33" s="93"/>
      <c r="T33" s="92"/>
      <c r="U33" s="87"/>
      <c r="V33" s="87"/>
      <c r="W33" s="93"/>
      <c r="X33" s="92"/>
      <c r="Y33" s="87"/>
      <c r="Z33" s="87"/>
      <c r="AA33" s="93"/>
      <c r="AB33" s="67"/>
      <c r="AC33" s="87"/>
      <c r="AD33" s="87"/>
      <c r="AE33" s="93"/>
      <c r="AF33" s="92"/>
      <c r="AG33" s="87"/>
      <c r="AH33" s="87"/>
      <c r="AI33" s="93"/>
      <c r="AJ33" s="92"/>
      <c r="AK33" s="87"/>
      <c r="AL33" s="87"/>
      <c r="AM33" s="93"/>
    </row>
    <row r="35" spans="5:39" x14ac:dyDescent="0.25">
      <c r="E35" s="87"/>
      <c r="F35" s="87"/>
      <c r="G35" s="88"/>
      <c r="H35" s="89"/>
      <c r="I35" s="87"/>
      <c r="J35" s="87"/>
      <c r="K35" s="88"/>
      <c r="L35" s="90"/>
      <c r="M35" s="87"/>
      <c r="N35" s="87"/>
      <c r="O35" s="91"/>
      <c r="P35" s="89"/>
    </row>
    <row r="36" spans="5:39" x14ac:dyDescent="0.25">
      <c r="E36" s="87"/>
      <c r="F36" s="87"/>
      <c r="G36" s="88"/>
      <c r="H36" s="89"/>
      <c r="I36" s="87"/>
      <c r="J36" s="87"/>
      <c r="K36" s="88"/>
      <c r="L36" s="89"/>
      <c r="M36" s="87"/>
      <c r="N36" s="87"/>
      <c r="O36" s="88"/>
      <c r="P36" s="89"/>
    </row>
    <row r="37" spans="5:39" x14ac:dyDescent="0.25">
      <c r="E37" s="87"/>
      <c r="F37" s="87"/>
      <c r="G37" s="88"/>
      <c r="H37" s="89"/>
      <c r="I37" s="87"/>
      <c r="J37" s="87"/>
      <c r="K37" s="88"/>
      <c r="L37" s="89"/>
      <c r="M37" s="87"/>
      <c r="N37" s="87"/>
      <c r="O37" s="88"/>
      <c r="P37" s="92"/>
    </row>
  </sheetData>
  <mergeCells count="38">
    <mergeCell ref="AW5:AY5"/>
    <mergeCell ref="AK5:AM5"/>
    <mergeCell ref="AO5:AQ5"/>
    <mergeCell ref="AS5:AU5"/>
    <mergeCell ref="AG21:AI21"/>
    <mergeCell ref="AK21:AM21"/>
    <mergeCell ref="AS21:AU21"/>
    <mergeCell ref="A2:AE2"/>
    <mergeCell ref="A3:AE3"/>
    <mergeCell ref="M5:O5"/>
    <mergeCell ref="Q5:S5"/>
    <mergeCell ref="U5:W5"/>
    <mergeCell ref="I5:K5"/>
    <mergeCell ref="A5:A6"/>
    <mergeCell ref="B5:D5"/>
    <mergeCell ref="E5:H5"/>
    <mergeCell ref="A21:A22"/>
    <mergeCell ref="B21:D21"/>
    <mergeCell ref="Y5:AA5"/>
    <mergeCell ref="AC5:AE5"/>
    <mergeCell ref="AG5:AI5"/>
    <mergeCell ref="A10:P10"/>
    <mergeCell ref="AC21:AE21"/>
    <mergeCell ref="E28:F28"/>
    <mergeCell ref="U21:W21"/>
    <mergeCell ref="Q21:S21"/>
    <mergeCell ref="Y28:Z28"/>
    <mergeCell ref="AO21:AQ21"/>
    <mergeCell ref="Y21:AA21"/>
    <mergeCell ref="I28:J28"/>
    <mergeCell ref="M28:N28"/>
    <mergeCell ref="Q28:R28"/>
    <mergeCell ref="U28:V28"/>
    <mergeCell ref="E21:G21"/>
    <mergeCell ref="I21:K21"/>
    <mergeCell ref="M21:O21"/>
    <mergeCell ref="AC28:AE28"/>
    <mergeCell ref="AG28:AI28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3DAE5909-12EF-4BE8-BD50-121BC9C29184}">
            <xm:f>NOT(ISERROR(SEARCH(#REF!,H17)))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H17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2:Q53"/>
  <sheetViews>
    <sheetView showGridLines="0" workbookViewId="0">
      <selection activeCell="C58" sqref="C58"/>
    </sheetView>
  </sheetViews>
  <sheetFormatPr baseColWidth="10" defaultRowHeight="15" x14ac:dyDescent="0.25"/>
  <sheetData>
    <row r="52" spans="2:17" x14ac:dyDescent="0.25">
      <c r="B52" s="99"/>
      <c r="C52" s="100" t="s">
        <v>50</v>
      </c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</row>
    <row r="53" spans="2:17" x14ac:dyDescent="0.25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</row>
  </sheetData>
  <hyperlinks>
    <hyperlink ref="C5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Ficha29_Rendimiento_Sala_Operac</vt:lpstr>
      <vt:lpstr>imagenFicha29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Lacey Quispe Casas</dc:creator>
  <cp:lastModifiedBy>Juan Carlos Liviapoma Pacheco</cp:lastModifiedBy>
  <dcterms:created xsi:type="dcterms:W3CDTF">2022-01-31T20:46:11Z</dcterms:created>
  <dcterms:modified xsi:type="dcterms:W3CDTF">2025-01-17T15:14:30Z</dcterms:modified>
</cp:coreProperties>
</file>