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0490" windowHeight="7620"/>
  </bookViews>
  <sheets>
    <sheet name="Ficha24_Sustitucion_Cama" sheetId="4" r:id="rId1"/>
    <sheet name="Ficha_24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Juan Carlos Liviapoma Pacheco</author>
  </authors>
  <commentList>
    <comment ref="F10" authorId="0">
      <text>
        <r>
          <rPr>
            <b/>
            <sz val="9"/>
            <rFont val="Tahoma"/>
            <charset val="134"/>
          </rPr>
          <t>SIN REGISTROS</t>
        </r>
      </text>
    </comment>
    <comment ref="J10" authorId="0">
      <text>
        <r>
          <rPr>
            <b/>
            <sz val="9"/>
            <rFont val="Tahoma"/>
            <charset val="134"/>
          </rPr>
          <t>SIN REGISTROS</t>
        </r>
      </text>
    </comment>
    <comment ref="N10" authorId="0">
      <text>
        <r>
          <rPr>
            <b/>
            <sz val="9"/>
            <rFont val="Tahoma"/>
            <charset val="134"/>
          </rPr>
          <t>SIN REGISTROS</t>
        </r>
      </text>
    </comment>
  </commentList>
</comments>
</file>

<file path=xl/sharedStrings.xml><?xml version="1.0" encoding="utf-8"?>
<sst xmlns="http://schemas.openxmlformats.org/spreadsheetml/2006/main" count="174" uniqueCount="56">
  <si>
    <t>FICHA N°24: INTERVALO DE SUSTITUCION DE CAMA</t>
  </si>
  <si>
    <t xml:space="preserve"> DIRESA CALLAO - DICIEMBRE  2025</t>
  </si>
  <si>
    <t>HOSPITALES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</si>
  <si>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</si>
  <si>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</si>
  <si>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</si>
  <si>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</si>
  <si>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</si>
  <si>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</si>
  <si>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</si>
  <si>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</si>
  <si>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</si>
  <si>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</si>
  <si>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</si>
  <si>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</si>
  <si>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</si>
  <si>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N° de egresos hospitalarios (SEEM)</t>
  </si>
  <si>
    <t>N° Días cama habilitadas - N° pacientes día</t>
  </si>
  <si>
    <t>Valor Intervalo de Sustitución cama</t>
  </si>
  <si>
    <t>Peso Ponderado</t>
  </si>
  <si>
    <t>HOSP.DANIEL A.CARRION        (III-1)</t>
  </si>
  <si>
    <t>HOSP. APOYO SAN JOSE            (II-2)</t>
  </si>
  <si>
    <t>HOSPITAL DE VENTANILLA      (II-1)</t>
  </si>
  <si>
    <t>HOSPITAL DE REHABILITACION      (II-E)</t>
  </si>
  <si>
    <t>Fuente:  Formato F500.2 Aplicativo Camas</t>
  </si>
  <si>
    <t>Fuente:  Aplicativo SEEM</t>
  </si>
  <si>
    <t>Logro esperado</t>
  </si>
  <si>
    <t>Periodo de Evaluación:</t>
  </si>
  <si>
    <t>NOVIEMBRE 2025</t>
  </si>
  <si>
    <t>Fuente de Datos:</t>
  </si>
  <si>
    <t>MINSA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</si>
  <si>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</si>
  <si>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</si>
  <si>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</si>
  <si>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</si>
  <si>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</si>
  <si>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</si>
  <si>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</si>
  <si>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</si>
  <si>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</si>
  <si>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</si>
  <si>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</si>
  <si>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</si>
  <si>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Denominador: Número de Egresos Hospitalarios en el mismo periodo.</t>
  </si>
  <si>
    <t>Numerador: N° Días cama disponibles - N° pacientes día.</t>
  </si>
  <si>
    <t>Indicador: Intervalo de Sustitución de Cama</t>
  </si>
  <si>
    <t>Número de Egresos Hospitalarios en el mismo periodo.</t>
  </si>
  <si>
    <t>N° Días cama disponibles - N° pacientes día.</t>
  </si>
  <si>
    <t>Intervalo de Sustitución de Cama</t>
  </si>
  <si>
    <t>DENOMINADOR</t>
  </si>
  <si>
    <t>NUMERADOR</t>
  </si>
  <si>
    <t>INDICADOR</t>
  </si>
  <si>
    <t>00006218 - NAC. DANIEL A. CARRION</t>
  </si>
  <si>
    <t>00006219 - HOSPITAL SAN JOSE</t>
  </si>
  <si>
    <t>00007126 - HOSPITAL DE VENTANILLA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</si>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</sst>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#,##0.0"/>
    <numFmt numFmtId="179" formatCode="0.0"/>
  </numFmts>
  <fonts count="40">
    <font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1"/>
      <name val="Calibri"/>
      <charset val="134"/>
      <scheme val="minor"/>
    </font>
    <font>
      <sz val="2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C00000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0"/>
      <name val="Calibri"/>
      <charset val="134"/>
      <scheme val="minor"/>
    </font>
    <font>
      <b/>
      <sz val="10"/>
      <name val="Calibri"/>
      <charset val="134"/>
    </font>
    <font>
      <sz val="9"/>
      <color theme="1"/>
      <name val="Calibri"/>
      <charset val="134"/>
      <scheme val="minor"/>
    </font>
    <font>
      <b/>
      <sz val="11"/>
      <name val="Calibri"/>
      <charset val="134"/>
    </font>
    <font>
      <b/>
      <sz val="11"/>
      <name val="Calibri"/>
      <charset val="134"/>
      <scheme val="minor"/>
    </font>
    <font>
      <sz val="11"/>
      <color theme="0" tint="-0.349986266670736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b/>
      <sz val="9"/>
      <name val="Tahoma"/>
      <charset val="134"/>
    </font>
  </fonts>
  <fills count="44">
    <fill>
      <patternFill patternType="none"/>
    </fill>
    <fill>
      <patternFill patternType="gray125"/>
    </fill>
    <fill>
      <patternFill patternType="solid">
        <fgColor rgb="FF069EC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3" borderId="3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4" borderId="36" applyNumberFormat="0" applyAlignment="0" applyProtection="0">
      <alignment vertical="center"/>
    </xf>
    <xf numFmtId="0" fontId="28" fillId="15" borderId="37" applyNumberFormat="0" applyAlignment="0" applyProtection="0">
      <alignment vertical="center"/>
    </xf>
    <xf numFmtId="0" fontId="29" fillId="15" borderId="36" applyNumberFormat="0" applyAlignment="0" applyProtection="0">
      <alignment vertical="center"/>
    </xf>
    <xf numFmtId="0" fontId="30" fillId="16" borderId="38" applyNumberFormat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0" fillId="0" borderId="0"/>
    <xf numFmtId="0" fontId="38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vertical="center"/>
    </xf>
    <xf numFmtId="3" fontId="7" fillId="0" borderId="6" xfId="0" applyNumberFormat="1" applyFont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3" fontId="0" fillId="0" borderId="7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178" fontId="7" fillId="0" borderId="8" xfId="3" applyNumberFormat="1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3" fontId="7" fillId="0" borderId="11" xfId="3" applyNumberFormat="1" applyFont="1" applyFill="1" applyBorder="1" applyAlignment="1">
      <alignment horizontal="center" vertical="center"/>
    </xf>
    <xf numFmtId="3" fontId="0" fillId="0" borderId="12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horizontal="center" vertical="center"/>
    </xf>
    <xf numFmtId="3" fontId="6" fillId="2" borderId="16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/>
    </xf>
    <xf numFmtId="3" fontId="2" fillId="4" borderId="15" xfId="0" applyNumberFormat="1" applyFont="1" applyFill="1" applyBorder="1" applyAlignment="1">
      <alignment horizontal="center" vertical="center"/>
    </xf>
    <xf numFmtId="3" fontId="7" fillId="0" borderId="18" xfId="3" applyNumberFormat="1" applyFont="1" applyBorder="1" applyAlignment="1">
      <alignment horizontal="center" vertical="center"/>
    </xf>
    <xf numFmtId="3" fontId="7" fillId="5" borderId="16" xfId="3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7" fillId="6" borderId="0" xfId="0" applyFont="1" applyFill="1"/>
    <xf numFmtId="58" fontId="4" fillId="0" borderId="0" xfId="0" applyNumberFormat="1" applyFont="1" applyFill="1"/>
    <xf numFmtId="0" fontId="2" fillId="0" borderId="0" xfId="0" applyFont="1"/>
    <xf numFmtId="0" fontId="0" fillId="7" borderId="0" xfId="0" applyFill="1"/>
    <xf numFmtId="0" fontId="1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8" borderId="4" xfId="49" applyFont="1" applyFill="1" applyBorder="1" applyAlignment="1">
      <alignment horizontal="center" vertical="center" wrapText="1"/>
    </xf>
    <xf numFmtId="0" fontId="12" fillId="8" borderId="1" xfId="49" applyFont="1" applyFill="1" applyBorder="1" applyAlignment="1">
      <alignment horizontal="center" vertical="center" wrapText="1"/>
    </xf>
    <xf numFmtId="0" fontId="13" fillId="9" borderId="4" xfId="49" applyFont="1" applyFill="1" applyBorder="1" applyAlignment="1">
      <alignment horizontal="center" vertical="center" wrapText="1"/>
    </xf>
    <xf numFmtId="0" fontId="14" fillId="10" borderId="24" xfId="49" applyFont="1" applyFill="1" applyBorder="1" applyAlignment="1">
      <alignment horizontal="center" vertical="center" wrapText="1"/>
    </xf>
    <xf numFmtId="0" fontId="14" fillId="10" borderId="13" xfId="49" applyFont="1" applyFill="1" applyBorder="1" applyAlignment="1">
      <alignment horizontal="center" vertical="center" wrapText="1"/>
    </xf>
    <xf numFmtId="0" fontId="15" fillId="11" borderId="13" xfId="49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7" xfId="0" applyFont="1" applyBorder="1"/>
    <xf numFmtId="3" fontId="7" fillId="0" borderId="27" xfId="0" applyNumberFormat="1" applyFont="1" applyFill="1" applyBorder="1" applyAlignment="1">
      <alignment horizontal="center"/>
    </xf>
    <xf numFmtId="178" fontId="7" fillId="0" borderId="28" xfId="0" applyNumberFormat="1" applyFont="1" applyBorder="1" applyAlignment="1">
      <alignment horizontal="center"/>
    </xf>
    <xf numFmtId="1" fontId="0" fillId="0" borderId="24" xfId="0" applyNumberFormat="1" applyFont="1" applyFill="1" applyBorder="1" applyAlignment="1">
      <alignment horizontal="center"/>
    </xf>
    <xf numFmtId="1" fontId="0" fillId="0" borderId="13" xfId="0" applyNumberFormat="1" applyFont="1" applyBorder="1" applyAlignment="1">
      <alignment horizontal="center"/>
    </xf>
    <xf numFmtId="178" fontId="7" fillId="0" borderId="13" xfId="0" applyNumberFormat="1" applyFont="1" applyBorder="1" applyAlignment="1">
      <alignment horizontal="center"/>
    </xf>
    <xf numFmtId="0" fontId="7" fillId="0" borderId="12" xfId="0" applyFont="1" applyBorder="1"/>
    <xf numFmtId="0" fontId="16" fillId="0" borderId="29" xfId="0" applyFont="1" applyFill="1" applyBorder="1"/>
    <xf numFmtId="3" fontId="7" fillId="0" borderId="30" xfId="0" applyNumberFormat="1" applyFont="1" applyFill="1" applyBorder="1" applyAlignment="1">
      <alignment horizontal="center"/>
    </xf>
    <xf numFmtId="178" fontId="16" fillId="0" borderId="31" xfId="0" applyNumberFormat="1" applyFont="1" applyFill="1" applyBorder="1" applyAlignment="1">
      <alignment horizontal="center"/>
    </xf>
    <xf numFmtId="1" fontId="2" fillId="0" borderId="24" xfId="0" applyNumberFormat="1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178" fontId="16" fillId="0" borderId="13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" fontId="0" fillId="0" borderId="0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3" fontId="0" fillId="0" borderId="27" xfId="0" applyNumberFormat="1" applyFont="1" applyFill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 applyAlignment="1">
      <alignment horizontal="center" vertical="center"/>
    </xf>
    <xf numFmtId="3" fontId="0" fillId="0" borderId="30" xfId="0" applyNumberFormat="1" applyFont="1" applyFill="1" applyBorder="1" applyAlignment="1">
      <alignment horizontal="center" vertical="center"/>
    </xf>
    <xf numFmtId="3" fontId="0" fillId="0" borderId="17" xfId="0" applyNumberFormat="1" applyFont="1" applyFill="1" applyBorder="1" applyAlignment="1">
      <alignment horizontal="center" vertical="center"/>
    </xf>
    <xf numFmtId="0" fontId="0" fillId="7" borderId="0" xfId="0" applyFill="1" applyBorder="1"/>
    <xf numFmtId="0" fontId="0" fillId="0" borderId="32" xfId="0" applyBorder="1" applyAlignment="1">
      <alignment horizontal="center" vertical="center"/>
    </xf>
    <xf numFmtId="1" fontId="0" fillId="0" borderId="13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1" fontId="0" fillId="0" borderId="0" xfId="0" applyNumberFormat="1" applyFont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/>
    </xf>
    <xf numFmtId="3" fontId="0" fillId="0" borderId="15" xfId="0" applyNumberFormat="1" applyFont="1" applyFill="1" applyBorder="1" applyAlignment="1">
      <alignment horizontal="center" vertical="center"/>
    </xf>
    <xf numFmtId="1" fontId="0" fillId="7" borderId="13" xfId="0" applyNumberFormat="1" applyFont="1" applyFill="1" applyBorder="1" applyAlignment="1">
      <alignment horizontal="center"/>
    </xf>
    <xf numFmtId="178" fontId="7" fillId="0" borderId="18" xfId="3" applyNumberFormat="1" applyFont="1" applyBorder="1" applyAlignment="1">
      <alignment horizontal="center" vertical="center"/>
    </xf>
    <xf numFmtId="3" fontId="7" fillId="0" borderId="16" xfId="3" applyNumberFormat="1" applyFont="1" applyFill="1" applyBorder="1" applyAlignment="1">
      <alignment horizontal="center" vertical="center"/>
    </xf>
    <xf numFmtId="179" fontId="7" fillId="0" borderId="0" xfId="3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" fontId="0" fillId="0" borderId="13" xfId="0" applyNumberFormat="1" applyFont="1" applyFill="1" applyBorder="1" applyAlignment="1">
      <alignment horizontal="center"/>
    </xf>
    <xf numFmtId="1" fontId="0" fillId="7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3" fontId="7" fillId="12" borderId="16" xfId="3" applyNumberFormat="1" applyFont="1" applyFill="1" applyBorder="1" applyAlignment="1">
      <alignment horizontal="center" vertical="center"/>
    </xf>
    <xf numFmtId="3" fontId="0" fillId="12" borderId="15" xfId="0" applyNumberFormat="1" applyFont="1" applyFill="1" applyBorder="1" applyAlignment="1">
      <alignment horizontal="center" vertical="center"/>
    </xf>
    <xf numFmtId="1" fontId="0" fillId="6" borderId="1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3" fontId="7" fillId="0" borderId="8" xfId="3" applyNumberFormat="1" applyFont="1" applyFill="1" applyBorder="1" applyAlignment="1">
      <alignment horizontal="center" vertical="center"/>
    </xf>
    <xf numFmtId="0" fontId="7" fillId="6" borderId="0" xfId="0" applyFont="1" applyFill="1" quotePrefix="1"/>
  </cellXfs>
  <cellStyles count="51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  <cellStyle name="Normal 2 2" xfId="50"/>
  </cellStyles>
  <tableStyles count="0" defaultTableStyle="TableStyleMedium2" defaultPivotStyle="PivotStyleLight16"/>
  <colors>
    <mruColors>
      <color rgb="00069EC2"/>
      <color rgb="00021F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50800</xdr:colOff>
      <xdr:row>0</xdr:row>
      <xdr:rowOff>292100</xdr:rowOff>
    </xdr:from>
    <xdr:to>
      <xdr:col>4</xdr:col>
      <xdr:colOff>508000</xdr:colOff>
      <xdr:row>2</xdr:row>
      <xdr:rowOff>190500</xdr:rowOff>
    </xdr:to>
    <xdr:pic>
      <xdr:nvPicPr>
        <xdr:cNvPr id="4" name="Imagen 3" descr="C:\Users\yrumiche\Downloads\LOGO GRC (1)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1825" y="292100"/>
          <a:ext cx="1371600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1714500</xdr:colOff>
      <xdr:row>12</xdr:row>
      <xdr:rowOff>174625</xdr:rowOff>
    </xdr:from>
    <xdr:to>
      <xdr:col>3</xdr:col>
      <xdr:colOff>695441</xdr:colOff>
      <xdr:row>17</xdr:row>
      <xdr:rowOff>127000</xdr:rowOff>
    </xdr:to>
    <xdr:pic>
      <xdr:nvPicPr>
        <xdr:cNvPr id="2" name="Imagen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4500" y="4356735"/>
          <a:ext cx="3371850" cy="971550"/>
        </a:xfrm>
        <a:prstGeom prst="rect">
          <a:avLst/>
        </a:prstGeom>
      </xdr:spPr>
    </xdr:pic>
    <xdr:clientData/>
  </xdr:twoCellAnchor>
  <xdr:twoCellAnchor editAs="oneCell">
    <xdr:from>
      <xdr:col>13</xdr:col>
      <xdr:colOff>596900</xdr:colOff>
      <xdr:row>1</xdr:row>
      <xdr:rowOff>0</xdr:rowOff>
    </xdr:from>
    <xdr:to>
      <xdr:col>15</xdr:col>
      <xdr:colOff>165100</xdr:colOff>
      <xdr:row>2</xdr:row>
      <xdr:rowOff>254000</xdr:rowOff>
    </xdr:to>
    <xdr:pic>
      <xdr:nvPicPr>
        <xdr:cNvPr id="5" name="Imagen 4" descr="Logotipo&#10;&#10;Descripción generada automáticamente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150975" y="361950"/>
          <a:ext cx="1397000" cy="606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17</xdr:row>
      <xdr:rowOff>177800</xdr:rowOff>
    </xdr:from>
    <xdr:to>
      <xdr:col>51</xdr:col>
      <xdr:colOff>749300</xdr:colOff>
      <xdr:row>18</xdr:row>
      <xdr:rowOff>25400</xdr:rowOff>
    </xdr:to>
    <xdr:cxnSp>
      <xdr:nvCxnSpPr>
        <xdr:cNvPr id="6" name="Conector recto 5"/>
        <xdr:cNvCxnSpPr/>
      </xdr:nvCxnSpPr>
      <xdr:spPr>
        <a:xfrm>
          <a:off x="0" y="5379085"/>
          <a:ext cx="48307625" cy="381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657225</xdr:colOff>
      <xdr:row>0</xdr:row>
      <xdr:rowOff>0</xdr:rowOff>
    </xdr:from>
    <xdr:to>
      <xdr:col>9</xdr:col>
      <xdr:colOff>570653</xdr:colOff>
      <xdr:row>59</xdr:row>
      <xdr:rowOff>9293</xdr:rowOff>
    </xdr:to>
    <xdr:grpSp>
      <xdr:nvGrpSpPr>
        <xdr:cNvPr id="5" name="Grupo 4"/>
        <xdr:cNvGrpSpPr/>
      </xdr:nvGrpSpPr>
      <xdr:grpSpPr>
        <a:xfrm>
          <a:off x="657225" y="0"/>
          <a:ext cx="6513830" cy="11248390"/>
          <a:chOff x="657225" y="0"/>
          <a:chExt cx="6771428" cy="11248793"/>
        </a:xfrm>
      </xdr:grpSpPr>
      <xdr:pic>
        <xdr:nvPicPr>
          <xdr:cNvPr id="2" name="Imagen 1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1352550" y="0"/>
            <a:ext cx="6057143" cy="6028571"/>
          </a:xfrm>
          <a:prstGeom prst="rect">
            <a:avLst/>
          </a:prstGeom>
        </xdr:spPr>
      </xdr:pic>
      <xdr:pic>
        <xdr:nvPicPr>
          <xdr:cNvPr id="3" name="Imagen 2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657225" y="6010275"/>
            <a:ext cx="6771428" cy="3409524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1590675" y="9391650"/>
            <a:ext cx="5676190" cy="185714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41"/>
  <sheetViews>
    <sheetView showGridLines="0" tabSelected="1" zoomScale="75" zoomScaleNormal="75" workbookViewId="0">
      <selection activeCell="AK25" sqref="AK25"/>
    </sheetView>
  </sheetViews>
  <sheetFormatPr defaultColWidth="11" defaultRowHeight="15"/>
  <cols>
    <col min="1" max="1" width="38.4285714285714" customWidth="1"/>
    <col min="2" max="4" width="13.7142857142857" customWidth="1"/>
    <col min="5" max="5" width="15.7142857142857" customWidth="1"/>
    <col min="6" max="7" width="13.7142857142857" customWidth="1"/>
    <col min="8" max="8" width="10.8571428571429" customWidth="1"/>
    <col min="9" max="9" width="15.7142857142857" customWidth="1"/>
    <col min="10" max="11" width="13.7142857142857" customWidth="1"/>
    <col min="12" max="12" width="10.8571428571429" customWidth="1"/>
    <col min="13" max="13" width="15.7142857142857" customWidth="1"/>
    <col min="14" max="15" width="13.7142857142857" customWidth="1"/>
    <col min="16" max="16" width="10.8571428571429" customWidth="1"/>
    <col min="17" max="17" width="15.7142857142857" customWidth="1"/>
    <col min="18" max="19" width="13.7142857142857" customWidth="1"/>
    <col min="20" max="20" width="10.8571428571429" customWidth="1"/>
    <col min="21" max="21" width="15.1428571428571" customWidth="1"/>
    <col min="22" max="22" width="13.5714285714286" customWidth="1"/>
    <col min="23" max="23" width="14.8571428571429" customWidth="1"/>
    <col min="24" max="24" width="11.4285714285714" customWidth="1"/>
    <col min="25" max="25" width="15.4285714285714" customWidth="1"/>
    <col min="26" max="26" width="13.4285714285714" customWidth="1"/>
    <col min="27" max="27" width="14.1428571428571" customWidth="1"/>
    <col min="28" max="28" width="11.4285714285714" customWidth="1"/>
    <col min="29" max="29" width="15.4285714285714" customWidth="1"/>
    <col min="30" max="30" width="13.4285714285714" customWidth="1"/>
    <col min="31" max="31" width="14.7142857142857" customWidth="1"/>
    <col min="32" max="32" width="11.4285714285714" customWidth="1"/>
    <col min="33" max="33" width="15.4285714285714" customWidth="1"/>
    <col min="34" max="35" width="14.8571428571429" customWidth="1"/>
    <col min="36" max="36" width="11.4285714285714" customWidth="1"/>
    <col min="37" max="37" width="15.4285714285714" customWidth="1"/>
    <col min="38" max="38" width="14.7142857142857" customWidth="1"/>
    <col min="39" max="40" width="11.4285714285714" customWidth="1"/>
    <col min="41" max="41" width="15.4285714285714" customWidth="1"/>
    <col min="42" max="42" width="13.4285714285714" customWidth="1"/>
    <col min="43" max="44" width="11.4285714285714" customWidth="1"/>
    <col min="45" max="45" width="15.4285714285714" customWidth="1"/>
    <col min="46" max="46" width="13.4285714285714" customWidth="1"/>
    <col min="47" max="48" width="11.4285714285714" customWidth="1"/>
    <col min="49" max="49" width="15.4285714285714" customWidth="1"/>
    <col min="50" max="50" width="13.4285714285714" customWidth="1"/>
    <col min="51" max="52" width="11.4285714285714" customWidth="1"/>
  </cols>
  <sheetData>
    <row r="1" ht="28.5" spans="1:1">
      <c r="A1" s="3"/>
    </row>
    <row r="2" s="1" customFormat="1" ht="27.75" customHeight="1" spans="1:2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7" customHeight="1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5.75"/>
    <row r="5" ht="36.75" customHeight="1" spans="1:52">
      <c r="A5" s="5" t="s">
        <v>2</v>
      </c>
      <c r="B5" s="6" t="s">
        <v>3</v>
      </c>
      <c r="C5" s="6"/>
      <c r="D5" s="6"/>
      <c r="E5" s="7" t="s">
        <v>4</v>
      </c>
      <c r="F5" s="8"/>
      <c r="G5" s="8"/>
      <c r="H5" s="9"/>
      <c r="I5" s="7" t="s">
        <v>5</v>
      </c>
      <c r="J5" s="8"/>
      <c r="K5" s="8"/>
      <c r="L5" s="9"/>
      <c r="M5" s="7" t="s">
        <v>6</v>
      </c>
      <c r="N5" s="8"/>
      <c r="O5" s="8"/>
      <c r="P5" s="9"/>
      <c r="Q5" s="7" t="s">
        <v>7</v>
      </c>
      <c r="R5" s="8"/>
      <c r="S5" s="8"/>
      <c r="T5" s="9"/>
      <c r="U5" s="7" t="s">
        <v>8</v>
      </c>
      <c r="V5" s="8"/>
      <c r="W5" s="8"/>
      <c r="X5" s="9"/>
      <c r="Y5" s="7" t="s">
        <v>9</v>
      </c>
      <c r="Z5" s="8"/>
      <c r="AA5" s="8"/>
      <c r="AB5" s="9"/>
      <c r="AC5" s="7" t="s">
        <v>10</v>
      </c>
      <c r="AD5" s="8"/>
      <c r="AE5" s="8"/>
      <c r="AF5" s="9"/>
      <c r="AG5" s="7" t="s">
        <v>11</v>
      </c>
      <c r="AH5" s="8"/>
      <c r="AI5" s="8"/>
      <c r="AJ5" s="9"/>
      <c r="AK5" s="7" t="s">
        <v>12</v>
      </c>
      <c r="AL5" s="8"/>
      <c r="AM5" s="8"/>
      <c r="AN5" s="9"/>
      <c r="AO5" s="7" t="s">
        <v>13</v>
      </c>
      <c r="AP5" s="8"/>
      <c r="AQ5" s="8"/>
      <c r="AR5" s="9"/>
      <c r="AS5" s="7" t="s">
        <v>14</v>
      </c>
      <c r="AT5" s="8"/>
      <c r="AU5" s="8"/>
      <c r="AV5" s="9"/>
      <c r="AW5" s="7" t="s">
        <v>15</v>
      </c>
      <c r="AX5" s="8"/>
      <c r="AY5" s="8"/>
      <c r="AZ5" s="9"/>
    </row>
    <row r="6" ht="63.75" customHeight="1" spans="1:52">
      <c r="A6" s="5"/>
      <c r="B6" s="10" t="s">
        <v>16</v>
      </c>
      <c r="C6" s="10" t="s">
        <v>17</v>
      </c>
      <c r="D6" s="11" t="s">
        <v>18</v>
      </c>
      <c r="E6" s="12" t="s">
        <v>16</v>
      </c>
      <c r="F6" s="12" t="s">
        <v>17</v>
      </c>
      <c r="G6" s="13" t="s">
        <v>18</v>
      </c>
      <c r="H6" s="12" t="s">
        <v>19</v>
      </c>
      <c r="I6" s="12" t="s">
        <v>16</v>
      </c>
      <c r="J6" s="12" t="s">
        <v>17</v>
      </c>
      <c r="K6" s="13" t="s">
        <v>18</v>
      </c>
      <c r="L6" s="12" t="s">
        <v>19</v>
      </c>
      <c r="M6" s="77" t="s">
        <v>16</v>
      </c>
      <c r="N6" s="12" t="s">
        <v>17</v>
      </c>
      <c r="O6" s="13" t="s">
        <v>18</v>
      </c>
      <c r="P6" s="77" t="s">
        <v>19</v>
      </c>
      <c r="Q6" s="77" t="s">
        <v>16</v>
      </c>
      <c r="R6" s="12" t="s">
        <v>17</v>
      </c>
      <c r="S6" s="12" t="s">
        <v>18</v>
      </c>
      <c r="T6" s="77" t="s">
        <v>19</v>
      </c>
      <c r="U6" s="12" t="s">
        <v>16</v>
      </c>
      <c r="V6" s="12" t="s">
        <v>17</v>
      </c>
      <c r="W6" s="13" t="s">
        <v>18</v>
      </c>
      <c r="X6" s="12" t="s">
        <v>19</v>
      </c>
      <c r="Y6" s="12" t="s">
        <v>16</v>
      </c>
      <c r="Z6" s="12" t="s">
        <v>17</v>
      </c>
      <c r="AA6" s="13" t="s">
        <v>18</v>
      </c>
      <c r="AB6" s="12" t="s">
        <v>19</v>
      </c>
      <c r="AC6" s="12" t="s">
        <v>16</v>
      </c>
      <c r="AD6" s="12" t="s">
        <v>17</v>
      </c>
      <c r="AE6" s="13" t="s">
        <v>18</v>
      </c>
      <c r="AF6" s="77" t="s">
        <v>19</v>
      </c>
      <c r="AG6" s="77" t="s">
        <v>16</v>
      </c>
      <c r="AH6" s="12" t="s">
        <v>17</v>
      </c>
      <c r="AI6" s="12" t="s">
        <v>18</v>
      </c>
      <c r="AJ6" s="77" t="s">
        <v>19</v>
      </c>
      <c r="AK6" s="12" t="s">
        <v>16</v>
      </c>
      <c r="AL6" s="12" t="s">
        <v>17</v>
      </c>
      <c r="AM6" s="13" t="s">
        <v>18</v>
      </c>
      <c r="AN6" s="12" t="s">
        <v>19</v>
      </c>
      <c r="AO6" s="12" t="s">
        <v>16</v>
      </c>
      <c r="AP6" s="12" t="s">
        <v>17</v>
      </c>
      <c r="AQ6" s="13" t="s">
        <v>18</v>
      </c>
      <c r="AR6" s="12" t="s">
        <v>19</v>
      </c>
      <c r="AS6" s="77" t="s">
        <v>16</v>
      </c>
      <c r="AT6" s="12" t="s">
        <v>17</v>
      </c>
      <c r="AU6" s="13" t="s">
        <v>18</v>
      </c>
      <c r="AV6" s="77" t="s">
        <v>19</v>
      </c>
      <c r="AW6" s="77" t="s">
        <v>16</v>
      </c>
      <c r="AX6" s="12" t="s">
        <v>17</v>
      </c>
      <c r="AY6" s="12" t="s">
        <v>18</v>
      </c>
      <c r="AZ6" s="77" t="s">
        <v>19</v>
      </c>
    </row>
    <row r="7" ht="24.95" customHeight="1" spans="1:52">
      <c r="A7" s="14" t="s">
        <v>20</v>
      </c>
      <c r="B7" s="15">
        <f>+E7+I7+M7+Q7+U7+Y7+AC7+AG7+AK7+AO7+AS7+AW7</f>
        <v>14385</v>
      </c>
      <c r="C7" s="15">
        <f>+F7+J7+N7+R7+V7+Z7+AD7+AH7+AL7+AP7+AT7+AX7</f>
        <v>28890</v>
      </c>
      <c r="D7" s="16">
        <f>IF(C7=0,"ND",((C7/B7)))</f>
        <v>2.00834202294056</v>
      </c>
      <c r="E7" s="17">
        <v>1256</v>
      </c>
      <c r="F7" s="18">
        <v>1563</v>
      </c>
      <c r="G7" s="19">
        <f>IF(F7=0,"ND",((F7/E7)))</f>
        <v>1.24442675159236</v>
      </c>
      <c r="H7" s="20" t="str">
        <f>IF(G7="ND","%",IF(ROUND(G7,0)&lt;=2,"100%",IF(AND(ROUND(G7,0)&gt;=3,ROUND(G7,0)&lt;=5),"70%","40%")))</f>
        <v>100%</v>
      </c>
      <c r="I7" s="78">
        <v>1205</v>
      </c>
      <c r="J7" s="79">
        <v>1840</v>
      </c>
      <c r="K7" s="19">
        <f>IF(J7=0,"ND",((J7/I7)))</f>
        <v>1.52697095435685</v>
      </c>
      <c r="L7" s="20" t="str">
        <f>IF(K7="ND","%",IF(ROUND(K7,0)&lt;=2,"100%",IF(AND(ROUND(K7,0)&gt;=3,ROUND(K7,0)&lt;=5),"70%","40%")))</f>
        <v>100%</v>
      </c>
      <c r="M7" s="17">
        <v>1290</v>
      </c>
      <c r="N7" s="79">
        <v>2206</v>
      </c>
      <c r="O7" s="19">
        <f>IF(N7=0,"ND",((N7/M7)))</f>
        <v>1.71007751937984</v>
      </c>
      <c r="P7" s="20" t="str">
        <f>IF(O7="ND","%",IF(ROUND(O7,0)&lt;=2,"100%",IF(AND(ROUND(O7,0)&gt;=3,ROUND(O7,0)&lt;=5),"70%","40%")))</f>
        <v>100%</v>
      </c>
      <c r="Q7" s="17">
        <v>1266</v>
      </c>
      <c r="R7" s="79">
        <v>2175</v>
      </c>
      <c r="S7" s="19">
        <f>IF(R7=0,"ND",((R7/Q7)))</f>
        <v>1.71800947867299</v>
      </c>
      <c r="T7" s="20" t="str">
        <f>IF(S7="ND","%",IF(ROUND(S7,0)&lt;=2,"100%",IF(AND(ROUND(S7,0)&gt;=3,ROUND(S7,0)&lt;=5),"70%","40%")))</f>
        <v>100%</v>
      </c>
      <c r="U7" s="17">
        <v>1252</v>
      </c>
      <c r="V7" s="79">
        <v>2023</v>
      </c>
      <c r="W7" s="19">
        <f>IF(V7=0,"ND",((V7/U7)))</f>
        <v>1.61581469648562</v>
      </c>
      <c r="X7" s="20" t="str">
        <f>IF(W7="ND","%",IF(ROUND(W7,0)&lt;=2,"100%",IF(AND(ROUND(W7,0)&gt;=3,ROUND(W7,0)&lt;=5),"70%","40%")))</f>
        <v>100%</v>
      </c>
      <c r="Y7" s="78">
        <v>1268</v>
      </c>
      <c r="Z7" s="79">
        <v>2109</v>
      </c>
      <c r="AA7" s="19">
        <f>IF(Z7=0,"ND",((Z7/Y7)))</f>
        <v>1.66324921135647</v>
      </c>
      <c r="AB7" s="20" t="str">
        <f>IF(AA7="ND","%",IF(ROUND(AA7,0)&lt;=2,"100%",IF(AND(ROUND(AA7,0)&gt;=3,ROUND(AA7,0)&lt;=5),"70%","40%")))</f>
        <v>100%</v>
      </c>
      <c r="AC7" s="17">
        <v>1083</v>
      </c>
      <c r="AD7" s="79">
        <v>2497</v>
      </c>
      <c r="AE7" s="19">
        <f>IF(AD7=0,"ND",((AD7/AC7)))</f>
        <v>2.3056325023084</v>
      </c>
      <c r="AF7" s="20" t="str">
        <f>IF(AE7="ND","%",IF(ROUND(AE7,0)&lt;=2,"100%",IF(AND(ROUND(AE7,0)&gt;=3,ROUND(AE7,0)&lt;=5),"70%","40%")))</f>
        <v>100%</v>
      </c>
      <c r="AG7" s="17">
        <v>1072</v>
      </c>
      <c r="AH7" s="79">
        <v>2570</v>
      </c>
      <c r="AI7" s="19">
        <f>IF(AH7=0,"ND",((AH7/AG7)))</f>
        <v>2.39738805970149</v>
      </c>
      <c r="AJ7" s="20" t="str">
        <f>IF(AI7="ND","%",IF(ROUND(AI7,0)&lt;=2,"100%",IF(AND(ROUND(AI7,0)&gt;=3,ROUND(AI7,0)&lt;=5),"70%","40%")))</f>
        <v>100%</v>
      </c>
      <c r="AK7" s="17">
        <v>1179</v>
      </c>
      <c r="AL7" s="79">
        <v>5363</v>
      </c>
      <c r="AM7" s="19">
        <f>IF(AL7=0,"ND",((AL7/AK7)))</f>
        <v>4.54877014418999</v>
      </c>
      <c r="AN7" s="20" t="str">
        <f>IF(AM7="ND","%",IF(ROUND(AM7,0)&lt;=2,"100%",IF(AND(ROUND(AM7,0)&gt;=3,ROUND(AM7,0)&lt;=5),"70%","40%")))</f>
        <v>70%</v>
      </c>
      <c r="AO7" s="78">
        <v>1139</v>
      </c>
      <c r="AP7" s="79">
        <v>2647</v>
      </c>
      <c r="AQ7" s="19">
        <f>IF(AP7=0,"ND",((AP7/AO7)))</f>
        <v>2.32396839332748</v>
      </c>
      <c r="AR7" s="20" t="str">
        <f>IF(AQ7="ND","%",IF(ROUND(AQ7,0)&lt;=2,"100%",IF(AND(ROUND(AQ7,0)&gt;=3,ROUND(AQ7,0)&lt;=5),"70%","40%")))</f>
        <v>100%</v>
      </c>
      <c r="AS7" s="17">
        <v>1139</v>
      </c>
      <c r="AT7" s="79">
        <v>2136</v>
      </c>
      <c r="AU7" s="19">
        <f>IF(AT7=0,"ND",((AT7/AS7)))</f>
        <v>1.87532923617208</v>
      </c>
      <c r="AV7" s="20" t="str">
        <f>IF(AU7="ND","%",IF(ROUND(AU7,0)&lt;=2,"100%",IF(AND(ROUND(AU7,0)&gt;=3,ROUND(AU7,0)&lt;=5),"70%","40%")))</f>
        <v>100%</v>
      </c>
      <c r="AW7" s="17">
        <v>1236</v>
      </c>
      <c r="AX7" s="79">
        <v>1761</v>
      </c>
      <c r="AY7" s="104">
        <f>IF(AX7=0,"ND",((AX7/AW7)))</f>
        <v>1.4247572815534</v>
      </c>
      <c r="AZ7" s="20" t="str">
        <f>IF(AY7="ND","%",IF(ROUND(AY7,0)&lt;=2,"100%",IF(AND(ROUND(AY7,0)&gt;=3,ROUND(AY7,0)&lt;=5),"70%","40%")))</f>
        <v>100%</v>
      </c>
    </row>
    <row r="8" ht="24.95" customHeight="1" spans="1:52">
      <c r="A8" s="21" t="s">
        <v>21</v>
      </c>
      <c r="B8" s="15">
        <f t="shared" ref="B8:B9" si="0">+E8+I8+M8+Q8+U8+Y8+AC8+AG8+AK8+AO8+AS8+AW8</f>
        <v>4436</v>
      </c>
      <c r="C8" s="15">
        <f>+F8+J8+N8+R8+V8+Z8+AD8+AH8+AL8+AP8+AT8+AX8</f>
        <v>850</v>
      </c>
      <c r="D8" s="16">
        <f t="shared" ref="D8:D9" si="1">IF(C8=0,"ND",((C8/B8)))</f>
        <v>0.191614066726781</v>
      </c>
      <c r="E8" s="17">
        <v>382</v>
      </c>
      <c r="F8" s="18">
        <v>78</v>
      </c>
      <c r="G8" s="19">
        <f t="shared" ref="G8:G9" si="2">IF(F8=0,"ND",((F8/E8)))</f>
        <v>0.204188481675393</v>
      </c>
      <c r="H8" s="22" t="str">
        <f t="shared" ref="H8:H9" si="3">IF(G8="ND","%",IF(ROUND(G8,0)&lt;=2,"100%",IF(AND(ROUND(G8,0)&gt;=3,ROUND(G8,0)&lt;=5),"70%","40%")))</f>
        <v>100%</v>
      </c>
      <c r="I8" s="78">
        <v>347</v>
      </c>
      <c r="J8" s="79">
        <v>103</v>
      </c>
      <c r="K8" s="19">
        <f t="shared" ref="K8:K9" si="4">IF(J8=0,"ND",((J8/I8)))</f>
        <v>0.296829971181556</v>
      </c>
      <c r="L8" s="22" t="str">
        <f t="shared" ref="L8:L9" si="5">IF(K8="ND","%",IF(ROUND(K8,0)&lt;=2,"100%",IF(AND(ROUND(K8,0)&gt;=3,ROUND(K8,0)&lt;=5),"70%","40%")))</f>
        <v>100%</v>
      </c>
      <c r="M8" s="17">
        <v>432</v>
      </c>
      <c r="N8" s="79">
        <v>89</v>
      </c>
      <c r="O8" s="19">
        <f t="shared" ref="O8:O9" si="6">IF(N8=0,"ND",((N8/M8)))</f>
        <v>0.206018518518519</v>
      </c>
      <c r="P8" s="22" t="str">
        <f t="shared" ref="P8:P9" si="7">IF(O8="ND","%",IF(ROUND(O8,0)&lt;=2,"100%",IF(AND(ROUND(O8,0)&gt;=3,ROUND(O8,0)&lt;=5),"70%","40%")))</f>
        <v>100%</v>
      </c>
      <c r="Q8" s="17">
        <v>365</v>
      </c>
      <c r="R8" s="79">
        <v>183</v>
      </c>
      <c r="S8" s="19">
        <f t="shared" ref="S8:S9" si="8">IF(R8=0,"ND",((R8/Q8)))</f>
        <v>0.501369863013699</v>
      </c>
      <c r="T8" s="22" t="str">
        <f t="shared" ref="T8:T9" si="9">IF(S8="ND","%",IF(ROUND(S8,0)&lt;=2,"100%",IF(AND(ROUND(S8,0)&gt;=3,ROUND(S8,0)&lt;=5),"70%","40%")))</f>
        <v>100%</v>
      </c>
      <c r="U8" s="17">
        <v>377</v>
      </c>
      <c r="V8" s="79">
        <v>100</v>
      </c>
      <c r="W8" s="19">
        <f t="shared" ref="W8:W9" si="10">IF(V8=0,"ND",((V8/U8)))</f>
        <v>0.26525198938992</v>
      </c>
      <c r="X8" s="22" t="str">
        <f t="shared" ref="X8:X9" si="11">IF(W8="ND","%",IF(ROUND(W8,0)&lt;=2,"100%",IF(AND(ROUND(W8,0)&gt;=3,ROUND(W8,0)&lt;=5),"70%","40%")))</f>
        <v>100%</v>
      </c>
      <c r="Y8" s="78">
        <v>375</v>
      </c>
      <c r="Z8" s="79">
        <v>34</v>
      </c>
      <c r="AA8" s="19">
        <f t="shared" ref="AA8:AA9" si="12">IF(Z8=0,"ND",((Z8/Y8)))</f>
        <v>0.0906666666666667</v>
      </c>
      <c r="AB8" s="22" t="str">
        <f t="shared" ref="AB8:AB9" si="13">IF(AA8="ND","%",IF(ROUND(AA8,0)&lt;=2,"100%",IF(AND(ROUND(AA8,0)&gt;=3,ROUND(AA8,0)&lt;=5),"70%","40%")))</f>
        <v>100%</v>
      </c>
      <c r="AC8" s="17">
        <v>402</v>
      </c>
      <c r="AD8" s="79">
        <v>91</v>
      </c>
      <c r="AE8" s="19">
        <f t="shared" ref="AE8:AE9" si="14">IF(AD8=0,"ND",((AD8/AC8)))</f>
        <v>0.22636815920398</v>
      </c>
      <c r="AF8" s="22" t="str">
        <f t="shared" ref="AF8:AF9" si="15">IF(AE8="ND","%",IF(ROUND(AE8,0)&lt;=2,"100%",IF(AND(ROUND(AE8,0)&gt;=3,ROUND(AE8,0)&lt;=5),"70%","40%")))</f>
        <v>100%</v>
      </c>
      <c r="AG8" s="17">
        <v>413</v>
      </c>
      <c r="AH8" s="79">
        <v>31</v>
      </c>
      <c r="AI8" s="19">
        <f t="shared" ref="AI8:AI9" si="16">IF(AH8=0,"ND",((AH8/AG8)))</f>
        <v>0.0750605326876513</v>
      </c>
      <c r="AJ8" s="22" t="str">
        <f t="shared" ref="AJ8:AJ9" si="17">IF(AI8="ND","%",IF(ROUND(AI8,0)&lt;=2,"100%",IF(AND(ROUND(AI8,0)&gt;=3,ROUND(AI8,0)&lt;=5),"70%","40%")))</f>
        <v>100%</v>
      </c>
      <c r="AK8" s="17">
        <v>359</v>
      </c>
      <c r="AL8" s="79">
        <v>1</v>
      </c>
      <c r="AM8" s="19">
        <f t="shared" ref="AM8:AM9" si="18">IF(AL8=0,"ND",((AL8/AK8)))</f>
        <v>0.00278551532033426</v>
      </c>
      <c r="AN8" s="22" t="str">
        <f t="shared" ref="AN8:AN9" si="19">IF(AM8="ND","%",IF(ROUND(AM8,0)&lt;=2,"100%",IF(AND(ROUND(AM8,0)&gt;=3,ROUND(AM8,0)&lt;=5),"70%","40%")))</f>
        <v>100%</v>
      </c>
      <c r="AO8" s="78">
        <v>416</v>
      </c>
      <c r="AP8" s="79">
        <v>51</v>
      </c>
      <c r="AQ8" s="19">
        <f t="shared" ref="AQ8:AQ9" si="20">IF(AP8=0,"ND",((AP8/AO8)))</f>
        <v>0.122596153846154</v>
      </c>
      <c r="AR8" s="22" t="str">
        <f t="shared" ref="AR8:AR9" si="21">IF(AQ8="ND","%",IF(ROUND(AQ8,0)&lt;=2,"100%",IF(AND(ROUND(AQ8,0)&gt;=3,ROUND(AQ8,0)&lt;=5),"70%","40%")))</f>
        <v>100%</v>
      </c>
      <c r="AS8" s="17">
        <v>253</v>
      </c>
      <c r="AT8" s="79">
        <v>54</v>
      </c>
      <c r="AU8" s="19">
        <f t="shared" ref="AU8:AU9" si="22">IF(AT8=0,"ND",((AT8/AS8)))</f>
        <v>0.213438735177866</v>
      </c>
      <c r="AV8" s="22" t="str">
        <f t="shared" ref="AV8:AV9" si="23">IF(AU8="ND","%",IF(ROUND(AU8,0)&lt;=2,"100%",IF(AND(ROUND(AU8,0)&gt;=3,ROUND(AU8,0)&lt;=5),"70%","40%")))</f>
        <v>100%</v>
      </c>
      <c r="AW8" s="17">
        <v>315</v>
      </c>
      <c r="AX8" s="79">
        <v>35</v>
      </c>
      <c r="AY8" s="104">
        <f t="shared" ref="AY8:AY9" si="24">IF(AX8=0,"ND",((AX8/AW8)))</f>
        <v>0.111111111111111</v>
      </c>
      <c r="AZ8" s="22" t="str">
        <f t="shared" ref="AZ8:AZ9" si="25">IF(AY8="ND","%",IF(ROUND(AY8,0)&lt;=2,"100%",IF(AND(ROUND(AY8,0)&gt;=3,ROUND(AY8,0)&lt;=5),"70%","40%")))</f>
        <v>100%</v>
      </c>
    </row>
    <row r="9" ht="24.95" customHeight="1" spans="1:52">
      <c r="A9" s="21" t="s">
        <v>22</v>
      </c>
      <c r="B9" s="15">
        <f t="shared" si="0"/>
        <v>4403</v>
      </c>
      <c r="C9" s="15">
        <f>+F9+J9+N9+R9+V9+Z9+AD9+AH9+AL9+AP9+AT9+AX9</f>
        <v>6178</v>
      </c>
      <c r="D9" s="16">
        <f t="shared" si="1"/>
        <v>1.40313422666364</v>
      </c>
      <c r="E9" s="23">
        <v>335</v>
      </c>
      <c r="F9" s="24">
        <v>503</v>
      </c>
      <c r="G9" s="19">
        <f t="shared" si="2"/>
        <v>1.50149253731343</v>
      </c>
      <c r="H9" s="22" t="str">
        <f t="shared" si="3"/>
        <v>100%</v>
      </c>
      <c r="I9" s="80">
        <v>299</v>
      </c>
      <c r="J9" s="81">
        <v>527</v>
      </c>
      <c r="K9" s="19">
        <f t="shared" si="4"/>
        <v>1.76254180602007</v>
      </c>
      <c r="L9" s="22" t="str">
        <f t="shared" si="5"/>
        <v>100%</v>
      </c>
      <c r="M9" s="23">
        <v>313</v>
      </c>
      <c r="N9" s="81">
        <v>710</v>
      </c>
      <c r="O9" s="19">
        <f t="shared" si="6"/>
        <v>2.26837060702875</v>
      </c>
      <c r="P9" s="22" t="str">
        <f t="shared" si="7"/>
        <v>100%</v>
      </c>
      <c r="Q9" s="23">
        <v>374</v>
      </c>
      <c r="R9" s="81">
        <v>487</v>
      </c>
      <c r="S9" s="19">
        <f t="shared" si="8"/>
        <v>1.30213903743316</v>
      </c>
      <c r="T9" s="22" t="str">
        <f t="shared" si="9"/>
        <v>100%</v>
      </c>
      <c r="U9" s="23">
        <v>420</v>
      </c>
      <c r="V9" s="81">
        <v>597</v>
      </c>
      <c r="W9" s="19">
        <f t="shared" si="10"/>
        <v>1.42142857142857</v>
      </c>
      <c r="X9" s="22" t="str">
        <f t="shared" si="11"/>
        <v>100%</v>
      </c>
      <c r="Y9" s="80">
        <v>375</v>
      </c>
      <c r="Z9" s="81">
        <v>485</v>
      </c>
      <c r="AA9" s="19">
        <f t="shared" si="12"/>
        <v>1.29333333333333</v>
      </c>
      <c r="AB9" s="22" t="str">
        <f t="shared" si="13"/>
        <v>100%</v>
      </c>
      <c r="AC9" s="23">
        <v>438</v>
      </c>
      <c r="AD9" s="81">
        <v>378</v>
      </c>
      <c r="AE9" s="19">
        <f t="shared" si="14"/>
        <v>0.863013698630137</v>
      </c>
      <c r="AF9" s="22" t="str">
        <f t="shared" si="15"/>
        <v>100%</v>
      </c>
      <c r="AG9" s="23">
        <v>380</v>
      </c>
      <c r="AH9" s="81">
        <v>487</v>
      </c>
      <c r="AI9" s="19">
        <f t="shared" si="16"/>
        <v>1.28157894736842</v>
      </c>
      <c r="AJ9" s="22" t="str">
        <f t="shared" si="17"/>
        <v>100%</v>
      </c>
      <c r="AK9" s="23">
        <v>364</v>
      </c>
      <c r="AL9" s="81">
        <v>554</v>
      </c>
      <c r="AM9" s="19">
        <f t="shared" si="18"/>
        <v>1.52197802197802</v>
      </c>
      <c r="AN9" s="22" t="str">
        <f t="shared" si="19"/>
        <v>100%</v>
      </c>
      <c r="AO9" s="80">
        <v>369</v>
      </c>
      <c r="AP9" s="79">
        <v>572</v>
      </c>
      <c r="AQ9" s="19">
        <f t="shared" si="20"/>
        <v>1.55013550135501</v>
      </c>
      <c r="AR9" s="22" t="str">
        <f t="shared" si="21"/>
        <v>100%</v>
      </c>
      <c r="AS9" s="23">
        <v>348</v>
      </c>
      <c r="AT9" s="81">
        <v>492</v>
      </c>
      <c r="AU9" s="19">
        <f t="shared" si="22"/>
        <v>1.41379310344828</v>
      </c>
      <c r="AV9" s="22" t="str">
        <f t="shared" si="23"/>
        <v>100%</v>
      </c>
      <c r="AW9" s="23">
        <v>388</v>
      </c>
      <c r="AX9" s="81">
        <v>386</v>
      </c>
      <c r="AY9" s="104">
        <f t="shared" si="24"/>
        <v>0.994845360824742</v>
      </c>
      <c r="AZ9" s="22" t="str">
        <f t="shared" si="25"/>
        <v>100%</v>
      </c>
    </row>
    <row r="10" ht="24.95" customHeight="1" spans="1:52">
      <c r="A10" s="25" t="s">
        <v>23</v>
      </c>
      <c r="B10" s="26">
        <f t="shared" ref="B10:C10" si="26">+E10+I10+M10+Q10+U10+Y10+AC10+AG10+AK10+AO10+AS10+AW10</f>
        <v>12</v>
      </c>
      <c r="C10" s="26">
        <f t="shared" si="26"/>
        <v>1560</v>
      </c>
      <c r="D10" s="27">
        <f t="shared" ref="D10" si="27">IF(C10=0,"ND",((C10/B10)))</f>
        <v>130</v>
      </c>
      <c r="E10" s="28">
        <v>1</v>
      </c>
      <c r="F10" s="29"/>
      <c r="G10" s="30" t="str">
        <f t="shared" ref="G10" si="28">IF(F10=0,"ND",((F10/E10)))</f>
        <v>ND</v>
      </c>
      <c r="H10" s="31" t="str">
        <f t="shared" ref="H10" si="29">IF(G10="ND","%",IF(ROUND(G10,0)&lt;=2,"100%",IF(AND(ROUND(G10,0)&gt;=3,ROUND(G10,0)&lt;=5),"70%","40%")))</f>
        <v>%</v>
      </c>
      <c r="I10" s="82">
        <v>1</v>
      </c>
      <c r="J10" s="29"/>
      <c r="K10" s="30" t="str">
        <f t="shared" ref="K10" si="30">IF(J10=0,"ND",((J10/I10)))</f>
        <v>ND</v>
      </c>
      <c r="L10" s="31" t="str">
        <f t="shared" ref="L10" si="31">IF(K10="ND","%",IF(ROUND(K10,0)&lt;=2,"100%",IF(AND(ROUND(K10,0)&gt;=3,ROUND(K10,0)&lt;=5),"70%","40%")))</f>
        <v>%</v>
      </c>
      <c r="M10" s="83">
        <v>3</v>
      </c>
      <c r="N10" s="29"/>
      <c r="O10" s="30" t="str">
        <f t="shared" ref="O10" si="32">IF(N10=0,"ND",((N10/M10)))</f>
        <v>ND</v>
      </c>
      <c r="P10" s="31" t="str">
        <f t="shared" ref="P10" si="33">IF(O10="ND","%",IF(ROUND(O10,0)&lt;=2,"100%",IF(AND(ROUND(O10,0)&gt;=3,ROUND(O10,0)&lt;=5),"70%","40%")))</f>
        <v>%</v>
      </c>
      <c r="Q10" s="83">
        <v>2</v>
      </c>
      <c r="R10" s="29"/>
      <c r="S10" s="30" t="str">
        <f t="shared" ref="S10" si="34">IF(R10=0,"ND",((R10/Q10)))</f>
        <v>ND</v>
      </c>
      <c r="T10" s="31" t="str">
        <f t="shared" ref="T10" si="35">IF(S10="ND","%",IF(ROUND(S10,0)&lt;=2,"100%",IF(AND(ROUND(S10,0)&gt;=3,ROUND(S10,0)&lt;=5),"70%","40%")))</f>
        <v>%</v>
      </c>
      <c r="U10" s="83">
        <v>0</v>
      </c>
      <c r="V10" s="29"/>
      <c r="W10" s="30" t="str">
        <f t="shared" ref="W10" si="36">IF(V10=0,"ND",((V10/U10)))</f>
        <v>ND</v>
      </c>
      <c r="X10" s="31" t="str">
        <f t="shared" ref="X10" si="37">IF(W10="ND","%",IF(ROUND(W10,0)&lt;=2,"100%",IF(AND(ROUND(W10,0)&gt;=3,ROUND(W10,0)&lt;=5),"70%","40%")))</f>
        <v>%</v>
      </c>
      <c r="Y10" s="82">
        <v>0</v>
      </c>
      <c r="Z10" s="91">
        <v>252</v>
      </c>
      <c r="AA10" s="30" t="e">
        <f t="shared" ref="AA10" si="38">IF(Z10=0,"ND",((Z10/Y10)))</f>
        <v>#DIV/0!</v>
      </c>
      <c r="AB10" s="31" t="e">
        <f t="shared" ref="AB10" si="39">IF(AA10="ND","%",IF(ROUND(AA10,0)&lt;=2,"100%",IF(AND(ROUND(AA10,0)&gt;=3,ROUND(AA10,0)&lt;=5),"70%","40%")))</f>
        <v>#DIV/0!</v>
      </c>
      <c r="AC10" s="83">
        <v>0</v>
      </c>
      <c r="AD10" s="91">
        <v>314</v>
      </c>
      <c r="AE10" s="30" t="e">
        <f t="shared" ref="AE10" si="40">IF(AD10=0,"ND",((AD10/AC10)))</f>
        <v>#DIV/0!</v>
      </c>
      <c r="AF10" s="31" t="e">
        <f t="shared" ref="AF10" si="41">IF(AE10="ND","%",IF(ROUND(AE10,0)&lt;=2,"100%",IF(AND(ROUND(AE10,0)&gt;=3,ROUND(AE10,0)&lt;=5),"70%","40%")))</f>
        <v>#DIV/0!</v>
      </c>
      <c r="AG10" s="83">
        <v>0</v>
      </c>
      <c r="AH10" s="91">
        <v>288</v>
      </c>
      <c r="AI10" s="30" t="e">
        <f t="shared" ref="AI10" si="42">IF(AH10=0,"ND",((AH10/AG10)))</f>
        <v>#DIV/0!</v>
      </c>
      <c r="AJ10" s="31" t="e">
        <f t="shared" ref="AJ10" si="43">IF(AI10="ND","%",IF(ROUND(AI10,0)&lt;=2,"100%",IF(AND(ROUND(AI10,0)&gt;=3,ROUND(AI10,0)&lt;=5),"70%","40%")))</f>
        <v>#DIV/0!</v>
      </c>
      <c r="AK10" s="83">
        <v>3</v>
      </c>
      <c r="AL10" s="91">
        <v>216</v>
      </c>
      <c r="AM10" s="93">
        <f t="shared" ref="AM10" si="44">IF(AL10=0,"ND",((AL10/AK10)))</f>
        <v>72</v>
      </c>
      <c r="AN10" s="94" t="str">
        <f t="shared" ref="AN10" si="45">IF(AM10="ND","%",IF(ROUND(AM10,0)&lt;=2,"100%",IF(AND(ROUND(AM10,0)&gt;=3,ROUND(AM10,0)&lt;=5),"70%","40%")))</f>
        <v>40%</v>
      </c>
      <c r="AO10" s="82">
        <v>0</v>
      </c>
      <c r="AP10" s="91">
        <v>105</v>
      </c>
      <c r="AQ10" s="30" t="e">
        <f t="shared" ref="AQ10" si="46">IF(AP10=0,"ND",((AP10/AO10)))</f>
        <v>#DIV/0!</v>
      </c>
      <c r="AR10" s="100" t="e">
        <f t="shared" ref="AR10" si="47">IF(AQ10="ND","%",IF(ROUND(AQ10,0)&lt;=2,"100%",IF(AND(ROUND(AQ10,0)&gt;=3,ROUND(AQ10,0)&lt;=5),"70%","40%")))</f>
        <v>#DIV/0!</v>
      </c>
      <c r="AS10" s="83">
        <v>0</v>
      </c>
      <c r="AT10" s="101">
        <v>180</v>
      </c>
      <c r="AU10" s="30" t="e">
        <f t="shared" ref="AU10" si="48">IF(AT10=0,"ND",((AT10/AS10)))</f>
        <v>#DIV/0!</v>
      </c>
      <c r="AV10" s="100" t="e">
        <f t="shared" ref="AV10" si="49">IF(AU10="ND","%",IF(ROUND(AU10,0)&lt;=2,"100%",IF(AND(ROUND(AU10,0)&gt;=3,ROUND(AU10,0)&lt;=5),"70%","40%")))</f>
        <v>#DIV/0!</v>
      </c>
      <c r="AW10" s="83">
        <v>2</v>
      </c>
      <c r="AX10" s="101">
        <v>205</v>
      </c>
      <c r="AY10" s="30">
        <f t="shared" ref="AY10" si="50">IF(AX10=0,"ND",((AX10/AW10)))</f>
        <v>102.5</v>
      </c>
      <c r="AZ10" s="100" t="str">
        <f t="shared" ref="AZ10" si="51">IF(AY10="ND","%",IF(ROUND(AY10,0)&lt;=2,"100%",IF(AND(ROUND(AY10,0)&gt;=3,ROUND(AY10,0)&lt;=5),"70%","40%")))</f>
        <v>40%</v>
      </c>
    </row>
    <row r="11" spans="1:1">
      <c r="A11" s="32" t="s">
        <v>24</v>
      </c>
    </row>
    <row r="12" spans="1:43">
      <c r="A12" s="32" t="s">
        <v>25</v>
      </c>
      <c r="AI12" s="95"/>
      <c r="AQ12" s="95"/>
    </row>
    <row r="13" spans="1:43">
      <c r="A13" s="33"/>
      <c r="AH13" s="96"/>
      <c r="AI13" s="95"/>
      <c r="AQ13" s="95"/>
    </row>
    <row r="14" spans="10:43">
      <c r="J14" s="84"/>
      <c r="K14" s="84"/>
      <c r="L14" s="84"/>
      <c r="M14" s="84"/>
      <c r="N14" s="84"/>
      <c r="AI14" s="95"/>
      <c r="AQ14" s="95"/>
    </row>
    <row r="15" ht="15.75" spans="1:43">
      <c r="A15" s="34" t="s">
        <v>26</v>
      </c>
      <c r="J15" s="84"/>
      <c r="K15" s="84"/>
      <c r="L15" s="84"/>
      <c r="M15" s="84"/>
      <c r="N15" s="84"/>
      <c r="AQ15" s="95"/>
    </row>
    <row r="16" ht="15.75" spans="1:19">
      <c r="A16" s="34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</row>
    <row r="17" ht="18.75" customHeight="1" spans="5:19"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20" ht="18.75" spans="1:6">
      <c r="A20" t="s">
        <v>27</v>
      </c>
      <c r="B20" s="105" t="s">
        <v>28</v>
      </c>
      <c r="F20" s="37"/>
    </row>
    <row r="21" ht="15.75" spans="1:5">
      <c r="A21" s="38" t="s">
        <v>29</v>
      </c>
      <c r="B21" s="39"/>
      <c r="C21" s="39"/>
      <c r="D21" s="39"/>
      <c r="E21" s="39"/>
    </row>
    <row r="22" customHeight="1" spans="1:51">
      <c r="A22" s="40" t="s">
        <v>30</v>
      </c>
      <c r="B22" s="41" t="s">
        <v>3</v>
      </c>
      <c r="C22" s="41"/>
      <c r="D22" s="42"/>
      <c r="E22" s="43" t="s">
        <v>31</v>
      </c>
      <c r="F22" s="43"/>
      <c r="G22" s="44"/>
      <c r="H22" s="45"/>
      <c r="I22" s="85" t="s">
        <v>32</v>
      </c>
      <c r="J22" s="43"/>
      <c r="K22" s="44"/>
      <c r="L22" s="45"/>
      <c r="M22" s="85" t="s">
        <v>33</v>
      </c>
      <c r="N22" s="43"/>
      <c r="O22" s="44"/>
      <c r="P22" s="45"/>
      <c r="Q22" s="85" t="s">
        <v>34</v>
      </c>
      <c r="R22" s="43"/>
      <c r="S22" s="44"/>
      <c r="T22" s="45"/>
      <c r="U22" s="85" t="s">
        <v>35</v>
      </c>
      <c r="V22" s="43"/>
      <c r="W22" s="44"/>
      <c r="X22" s="45"/>
      <c r="Y22" s="85" t="s">
        <v>36</v>
      </c>
      <c r="Z22" s="43"/>
      <c r="AA22" s="44"/>
      <c r="AB22" s="45"/>
      <c r="AC22" s="85" t="s">
        <v>37</v>
      </c>
      <c r="AD22" s="43"/>
      <c r="AE22" s="44"/>
      <c r="AF22" s="45"/>
      <c r="AG22" s="85" t="s">
        <v>38</v>
      </c>
      <c r="AH22" s="43"/>
      <c r="AI22" s="44"/>
      <c r="AJ22" s="45"/>
      <c r="AK22" s="85" t="s">
        <v>39</v>
      </c>
      <c r="AL22" s="43"/>
      <c r="AM22" s="44"/>
      <c r="AN22" s="45"/>
      <c r="AO22" s="85" t="s">
        <v>40</v>
      </c>
      <c r="AP22" s="43"/>
      <c r="AQ22" s="44"/>
      <c r="AR22" s="45"/>
      <c r="AS22" s="85" t="s">
        <v>41</v>
      </c>
      <c r="AT22" s="43"/>
      <c r="AU22" s="44"/>
      <c r="AV22" s="45"/>
      <c r="AW22" s="85" t="s">
        <v>42</v>
      </c>
      <c r="AX22" s="43"/>
      <c r="AY22" s="44"/>
    </row>
    <row r="23" ht="111" customHeight="1" spans="1:51">
      <c r="A23" s="46"/>
      <c r="B23" s="47" t="s">
        <v>43</v>
      </c>
      <c r="C23" s="48" t="s">
        <v>44</v>
      </c>
      <c r="D23" s="49" t="s">
        <v>45</v>
      </c>
      <c r="E23" s="50" t="s">
        <v>46</v>
      </c>
      <c r="F23" s="51" t="s">
        <v>47</v>
      </c>
      <c r="G23" s="52" t="s">
        <v>48</v>
      </c>
      <c r="H23" s="53"/>
      <c r="I23" s="51" t="s">
        <v>46</v>
      </c>
      <c r="J23" s="51" t="s">
        <v>47</v>
      </c>
      <c r="K23" s="52" t="s">
        <v>48</v>
      </c>
      <c r="L23" s="53"/>
      <c r="M23" s="51" t="s">
        <v>46</v>
      </c>
      <c r="N23" s="51" t="s">
        <v>47</v>
      </c>
      <c r="O23" s="52" t="s">
        <v>48</v>
      </c>
      <c r="P23" s="53"/>
      <c r="Q23" s="51" t="s">
        <v>46</v>
      </c>
      <c r="R23" s="51" t="s">
        <v>47</v>
      </c>
      <c r="S23" s="52" t="s">
        <v>48</v>
      </c>
      <c r="T23" s="53"/>
      <c r="U23" s="51" t="s">
        <v>46</v>
      </c>
      <c r="V23" s="51" t="s">
        <v>47</v>
      </c>
      <c r="W23" s="52" t="s">
        <v>48</v>
      </c>
      <c r="X23" s="53"/>
      <c r="Y23" s="51" t="s">
        <v>46</v>
      </c>
      <c r="Z23" s="51" t="s">
        <v>47</v>
      </c>
      <c r="AA23" s="52" t="s">
        <v>48</v>
      </c>
      <c r="AB23" s="53"/>
      <c r="AC23" s="51" t="s">
        <v>46</v>
      </c>
      <c r="AD23" s="51" t="s">
        <v>47</v>
      </c>
      <c r="AE23" s="52" t="s">
        <v>48</v>
      </c>
      <c r="AF23" s="53"/>
      <c r="AG23" s="51" t="s">
        <v>46</v>
      </c>
      <c r="AH23" s="51" t="s">
        <v>47</v>
      </c>
      <c r="AI23" s="52" t="s">
        <v>48</v>
      </c>
      <c r="AJ23" s="53"/>
      <c r="AK23" s="51" t="s">
        <v>46</v>
      </c>
      <c r="AL23" s="51" t="s">
        <v>47</v>
      </c>
      <c r="AM23" s="52" t="s">
        <v>48</v>
      </c>
      <c r="AN23" s="53"/>
      <c r="AO23" s="51" t="s">
        <v>46</v>
      </c>
      <c r="AP23" s="51" t="s">
        <v>47</v>
      </c>
      <c r="AQ23" s="52" t="s">
        <v>48</v>
      </c>
      <c r="AR23" s="53"/>
      <c r="AS23" s="51" t="s">
        <v>46</v>
      </c>
      <c r="AT23" s="51" t="s">
        <v>47</v>
      </c>
      <c r="AU23" s="52" t="s">
        <v>48</v>
      </c>
      <c r="AV23" s="53"/>
      <c r="AW23" s="51" t="s">
        <v>46</v>
      </c>
      <c r="AX23" s="51" t="s">
        <v>47</v>
      </c>
      <c r="AY23" s="52" t="s">
        <v>48</v>
      </c>
    </row>
    <row r="24" ht="15.75" customHeight="1" spans="1:51">
      <c r="A24" s="54" t="s">
        <v>2</v>
      </c>
      <c r="B24" s="55" t="s">
        <v>49</v>
      </c>
      <c r="C24" s="56" t="s">
        <v>50</v>
      </c>
      <c r="D24" s="55" t="s">
        <v>51</v>
      </c>
      <c r="E24" s="57" t="s">
        <v>49</v>
      </c>
      <c r="F24" s="58" t="s">
        <v>50</v>
      </c>
      <c r="G24" s="58" t="s">
        <v>51</v>
      </c>
      <c r="H24" s="53"/>
      <c r="I24" s="58" t="s">
        <v>49</v>
      </c>
      <c r="J24" s="58" t="s">
        <v>50</v>
      </c>
      <c r="K24" s="58" t="s">
        <v>51</v>
      </c>
      <c r="L24" s="53"/>
      <c r="M24" s="58" t="s">
        <v>49</v>
      </c>
      <c r="N24" s="58" t="s">
        <v>50</v>
      </c>
      <c r="O24" s="58" t="s">
        <v>51</v>
      </c>
      <c r="P24" s="53"/>
      <c r="Q24" s="58" t="s">
        <v>49</v>
      </c>
      <c r="R24" s="58" t="s">
        <v>50</v>
      </c>
      <c r="S24" s="58" t="s">
        <v>51</v>
      </c>
      <c r="T24" s="53"/>
      <c r="U24" s="58" t="s">
        <v>49</v>
      </c>
      <c r="V24" s="58" t="s">
        <v>50</v>
      </c>
      <c r="W24" s="58" t="s">
        <v>51</v>
      </c>
      <c r="X24" s="53"/>
      <c r="Y24" s="58" t="s">
        <v>49</v>
      </c>
      <c r="Z24" s="58" t="s">
        <v>50</v>
      </c>
      <c r="AA24" s="58" t="s">
        <v>51</v>
      </c>
      <c r="AB24" s="53"/>
      <c r="AC24" s="58" t="s">
        <v>49</v>
      </c>
      <c r="AD24" s="58" t="s">
        <v>50</v>
      </c>
      <c r="AE24" s="58" t="s">
        <v>51</v>
      </c>
      <c r="AF24" s="53"/>
      <c r="AG24" s="58" t="s">
        <v>49</v>
      </c>
      <c r="AH24" s="58" t="s">
        <v>50</v>
      </c>
      <c r="AI24" s="58" t="s">
        <v>51</v>
      </c>
      <c r="AJ24" s="53"/>
      <c r="AK24" s="58" t="s">
        <v>49</v>
      </c>
      <c r="AL24" s="58" t="s">
        <v>50</v>
      </c>
      <c r="AM24" s="58" t="s">
        <v>51</v>
      </c>
      <c r="AN24" s="53"/>
      <c r="AO24" s="58" t="s">
        <v>49</v>
      </c>
      <c r="AP24" s="58" t="s">
        <v>50</v>
      </c>
      <c r="AQ24" s="58" t="s">
        <v>51</v>
      </c>
      <c r="AR24" s="53"/>
      <c r="AS24" s="58" t="s">
        <v>49</v>
      </c>
      <c r="AT24" s="58" t="s">
        <v>50</v>
      </c>
      <c r="AU24" s="58" t="s">
        <v>51</v>
      </c>
      <c r="AV24" s="53"/>
      <c r="AW24" s="58" t="s">
        <v>49</v>
      </c>
      <c r="AX24" s="58" t="s">
        <v>50</v>
      </c>
      <c r="AY24" s="58" t="s">
        <v>51</v>
      </c>
    </row>
    <row r="25" spans="1:51">
      <c r="A25" s="59" t="s">
        <v>52</v>
      </c>
      <c r="B25" s="60">
        <f>+E25+I25+M25+Q25+U25+Y25+AC25+AG25+AK25+AO25+AS25</f>
        <v>13090</v>
      </c>
      <c r="C25" s="60">
        <f>+F25+J25+N25+R25+V25+Z25+AD25+AH25+AL25+AP25+AT25</f>
        <v>22882</v>
      </c>
      <c r="D25" s="61">
        <f>C25/B25</f>
        <v>1.74805194805195</v>
      </c>
      <c r="E25" s="62">
        <v>1257</v>
      </c>
      <c r="F25" s="63">
        <v>1402</v>
      </c>
      <c r="G25" s="64">
        <f>F25/E25</f>
        <v>1.11535401750199</v>
      </c>
      <c r="H25" s="53"/>
      <c r="I25" s="86">
        <v>1206</v>
      </c>
      <c r="J25" s="63">
        <v>1466</v>
      </c>
      <c r="K25" s="64">
        <f>J25/I25</f>
        <v>1.21558872305141</v>
      </c>
      <c r="L25" s="53"/>
      <c r="M25" s="86">
        <v>1293</v>
      </c>
      <c r="N25" s="86">
        <v>1197</v>
      </c>
      <c r="O25" s="64">
        <f>N25/M25</f>
        <v>0.925754060324826</v>
      </c>
      <c r="P25" s="53"/>
      <c r="Q25" s="86">
        <v>1268</v>
      </c>
      <c r="R25" s="86">
        <v>1922</v>
      </c>
      <c r="S25" s="64">
        <f>R25/Q25</f>
        <v>1.51577287066246</v>
      </c>
      <c r="T25" s="53"/>
      <c r="U25" s="86">
        <v>1252</v>
      </c>
      <c r="V25" s="86">
        <v>1908</v>
      </c>
      <c r="W25" s="64">
        <f>V25/U25</f>
        <v>1.52396166134185</v>
      </c>
      <c r="X25" s="53"/>
      <c r="Y25" s="86">
        <v>1268</v>
      </c>
      <c r="Z25" s="86">
        <v>2156</v>
      </c>
      <c r="AA25" s="64">
        <f>Z25/Y25</f>
        <v>1.70031545741325</v>
      </c>
      <c r="AB25" s="53"/>
      <c r="AC25" s="92">
        <v>1083</v>
      </c>
      <c r="AD25" s="86">
        <v>2635</v>
      </c>
      <c r="AE25" s="64">
        <f>AD25/AC25</f>
        <v>2.43305632502308</v>
      </c>
      <c r="AF25" s="53"/>
      <c r="AG25" s="86">
        <v>1072</v>
      </c>
      <c r="AH25" s="86">
        <v>2723</v>
      </c>
      <c r="AI25" s="64">
        <f>AH25/AG25</f>
        <v>2.54011194029851</v>
      </c>
      <c r="AJ25" s="53"/>
      <c r="AK25" s="97">
        <v>1182</v>
      </c>
      <c r="AL25" s="86">
        <v>2436</v>
      </c>
      <c r="AM25" s="64">
        <f>AL25/AK25</f>
        <v>2.06091370558376</v>
      </c>
      <c r="AN25" s="53"/>
      <c r="AO25" s="102">
        <v>1139</v>
      </c>
      <c r="AP25" s="86">
        <v>2775</v>
      </c>
      <c r="AQ25" s="64">
        <f>AP25/AO25</f>
        <v>2.43634767339772</v>
      </c>
      <c r="AR25" s="53"/>
      <c r="AS25" s="86">
        <v>1070</v>
      </c>
      <c r="AT25" s="86">
        <v>2262</v>
      </c>
      <c r="AU25" s="64">
        <f>AT25/AS25</f>
        <v>2.11401869158878</v>
      </c>
      <c r="AV25" s="53"/>
      <c r="AW25" s="86"/>
      <c r="AX25" s="86"/>
      <c r="AY25" s="64" t="e">
        <f>AX25/AW25</f>
        <v>#DIV/0!</v>
      </c>
    </row>
    <row r="26" spans="1:51">
      <c r="A26" s="65" t="s">
        <v>53</v>
      </c>
      <c r="B26" s="60">
        <f t="shared" ref="B26:B27" si="52">+E26+I26+M26+Q26+U26+Y26+AC26+AG26+AK26+AO26+AS26</f>
        <v>4121</v>
      </c>
      <c r="C26" s="60">
        <f t="shared" ref="C26:C27" si="53">+F26+J26+N26+R26+V26+Z26+AD26+AH26+AL26+AP26+AT26</f>
        <v>732</v>
      </c>
      <c r="D26" s="61">
        <f>C26/B26</f>
        <v>0.177626789614171</v>
      </c>
      <c r="E26" s="62">
        <v>382</v>
      </c>
      <c r="F26" s="63">
        <v>63</v>
      </c>
      <c r="G26" s="64">
        <f>F26/E26</f>
        <v>0.164921465968586</v>
      </c>
      <c r="H26" s="53"/>
      <c r="I26" s="86">
        <v>347</v>
      </c>
      <c r="J26" s="63">
        <v>82</v>
      </c>
      <c r="K26" s="64">
        <f>J26/I26</f>
        <v>0.236311239193084</v>
      </c>
      <c r="L26" s="53"/>
      <c r="M26" s="86">
        <v>432</v>
      </c>
      <c r="N26" s="86">
        <v>56</v>
      </c>
      <c r="O26" s="64">
        <f>N26/M26</f>
        <v>0.12962962962963</v>
      </c>
      <c r="P26" s="53"/>
      <c r="Q26" s="86">
        <v>365</v>
      </c>
      <c r="R26" s="86">
        <v>136</v>
      </c>
      <c r="S26" s="64">
        <f>R26/Q26</f>
        <v>0.372602739726027</v>
      </c>
      <c r="T26" s="53"/>
      <c r="U26" s="86">
        <v>377</v>
      </c>
      <c r="V26" s="63">
        <v>95</v>
      </c>
      <c r="W26" s="64">
        <f>V26/U26</f>
        <v>0.251989389920424</v>
      </c>
      <c r="X26" s="53"/>
      <c r="Y26" s="86">
        <v>375</v>
      </c>
      <c r="Z26" s="86">
        <v>31</v>
      </c>
      <c r="AA26" s="64">
        <f>Z26/Y26</f>
        <v>0.0826666666666667</v>
      </c>
      <c r="AB26" s="53"/>
      <c r="AC26" s="92">
        <v>402</v>
      </c>
      <c r="AD26" s="92">
        <v>86</v>
      </c>
      <c r="AE26" s="64">
        <f>AD26/AC26</f>
        <v>0.213930348258706</v>
      </c>
      <c r="AF26" s="53"/>
      <c r="AG26" s="86">
        <v>413</v>
      </c>
      <c r="AH26" s="86">
        <v>31</v>
      </c>
      <c r="AI26" s="64">
        <f>AH26/AG26</f>
        <v>0.0750605326876513</v>
      </c>
      <c r="AJ26" s="53"/>
      <c r="AK26" s="92">
        <v>359</v>
      </c>
      <c r="AL26" s="92">
        <v>47</v>
      </c>
      <c r="AM26" s="64">
        <f>AL26/AK26</f>
        <v>0.13091922005571</v>
      </c>
      <c r="AN26" s="53"/>
      <c r="AO26" s="92">
        <v>416</v>
      </c>
      <c r="AP26" s="92">
        <v>51</v>
      </c>
      <c r="AQ26" s="64">
        <f>AP26/AO26</f>
        <v>0.122596153846154</v>
      </c>
      <c r="AR26" s="53"/>
      <c r="AS26" s="92">
        <v>253</v>
      </c>
      <c r="AT26" s="92">
        <v>54</v>
      </c>
      <c r="AU26" s="64">
        <f>AT26/AS26</f>
        <v>0.213438735177866</v>
      </c>
      <c r="AV26" s="53"/>
      <c r="AW26" s="92"/>
      <c r="AX26" s="92"/>
      <c r="AY26" s="64" t="e">
        <f>AX26/AW26</f>
        <v>#DIV/0!</v>
      </c>
    </row>
    <row r="27" s="2" customFormat="1" ht="15.75" spans="1:51">
      <c r="A27" s="66" t="s">
        <v>54</v>
      </c>
      <c r="B27" s="67">
        <f t="shared" si="52"/>
        <v>4015</v>
      </c>
      <c r="C27" s="67">
        <f t="shared" si="53"/>
        <v>5664</v>
      </c>
      <c r="D27" s="68">
        <f>C27/B27</f>
        <v>1.4107098381071</v>
      </c>
      <c r="E27" s="69">
        <v>335</v>
      </c>
      <c r="F27" s="70">
        <v>623</v>
      </c>
      <c r="G27" s="71">
        <f>F27/E27</f>
        <v>1.85970149253731</v>
      </c>
      <c r="H27" s="72"/>
      <c r="I27" s="70">
        <v>299</v>
      </c>
      <c r="J27" s="70">
        <v>401</v>
      </c>
      <c r="K27" s="71">
        <f>J27/I27</f>
        <v>1.34113712374582</v>
      </c>
      <c r="L27" s="72"/>
      <c r="M27" s="70">
        <v>313</v>
      </c>
      <c r="N27" s="70">
        <v>728</v>
      </c>
      <c r="O27" s="71">
        <f>N27/M27</f>
        <v>2.3258785942492</v>
      </c>
      <c r="P27" s="72"/>
      <c r="Q27" s="70">
        <v>374</v>
      </c>
      <c r="R27" s="70">
        <v>494</v>
      </c>
      <c r="S27" s="71">
        <f>R27/Q27</f>
        <v>1.32085561497326</v>
      </c>
      <c r="T27" s="72"/>
      <c r="U27" s="70">
        <v>420</v>
      </c>
      <c r="V27" s="70">
        <v>568</v>
      </c>
      <c r="W27" s="71">
        <f>V27/U27</f>
        <v>1.35238095238095</v>
      </c>
      <c r="X27" s="72"/>
      <c r="Y27" s="70">
        <v>375</v>
      </c>
      <c r="Z27" s="70">
        <v>485</v>
      </c>
      <c r="AA27" s="71">
        <f>Z27/Y27</f>
        <v>1.29333333333333</v>
      </c>
      <c r="AB27" s="72"/>
      <c r="AC27" s="70">
        <v>438</v>
      </c>
      <c r="AD27" s="70">
        <v>371</v>
      </c>
      <c r="AE27" s="71">
        <f>AD27/AC27</f>
        <v>0.84703196347032</v>
      </c>
      <c r="AF27" s="72"/>
      <c r="AG27" s="70">
        <v>380</v>
      </c>
      <c r="AH27" s="70">
        <v>416</v>
      </c>
      <c r="AI27" s="71">
        <f>AH27/AG27</f>
        <v>1.09473684210526</v>
      </c>
      <c r="AJ27" s="72"/>
      <c r="AK27" s="70">
        <v>364</v>
      </c>
      <c r="AL27" s="70">
        <v>514</v>
      </c>
      <c r="AM27" s="71">
        <f>AL27/AK27</f>
        <v>1.41208791208791</v>
      </c>
      <c r="AN27" s="72"/>
      <c r="AO27" s="70">
        <v>369</v>
      </c>
      <c r="AP27" s="70">
        <v>572</v>
      </c>
      <c r="AQ27" s="71">
        <f>AP27/AO27</f>
        <v>1.55013550135501</v>
      </c>
      <c r="AR27" s="72"/>
      <c r="AS27" s="70">
        <v>348</v>
      </c>
      <c r="AT27" s="70">
        <v>492</v>
      </c>
      <c r="AU27" s="71">
        <f>AT27/AS27</f>
        <v>1.41379310344828</v>
      </c>
      <c r="AV27" s="72"/>
      <c r="AW27" s="70"/>
      <c r="AX27" s="70"/>
      <c r="AY27" s="71" t="e">
        <f>AX27/AW27</f>
        <v>#DIV/0!</v>
      </c>
    </row>
    <row r="28" spans="13:15">
      <c r="M28" s="75"/>
      <c r="N28" s="75"/>
      <c r="O28" s="75"/>
    </row>
    <row r="29" spans="5:38">
      <c r="E29" s="73"/>
      <c r="F29" s="73"/>
      <c r="G29" s="73"/>
      <c r="H29" s="73"/>
      <c r="I29" s="73"/>
      <c r="J29" s="73"/>
      <c r="K29" s="73"/>
      <c r="M29" s="74"/>
      <c r="N29" s="74"/>
      <c r="O29" s="74"/>
      <c r="Q29" s="74"/>
      <c r="R29" s="74"/>
      <c r="S29" s="74"/>
      <c r="Y29" t="s">
        <v>55</v>
      </c>
      <c r="AG29" s="98"/>
      <c r="AH29" s="99"/>
      <c r="AK29" s="98"/>
      <c r="AL29" s="99"/>
    </row>
    <row r="30" spans="5:47">
      <c r="E30" s="74"/>
      <c r="F30" s="74"/>
      <c r="G30" s="74"/>
      <c r="H30" s="75"/>
      <c r="I30" s="74"/>
      <c r="J30" s="74"/>
      <c r="K30" s="74"/>
      <c r="L30" s="75"/>
      <c r="M30" s="74"/>
      <c r="N30" s="74"/>
      <c r="O30" s="74"/>
      <c r="P30" s="75"/>
      <c r="Q30" s="74"/>
      <c r="R30" s="74"/>
      <c r="S30" s="74"/>
      <c r="U30" s="74"/>
      <c r="V30" s="74"/>
      <c r="W30" s="74"/>
      <c r="X30" s="75"/>
      <c r="Y30" s="74"/>
      <c r="Z30" s="74"/>
      <c r="AA30" s="74"/>
      <c r="AB30" s="75"/>
      <c r="AC30" s="74"/>
      <c r="AD30" s="74"/>
      <c r="AE30" s="74"/>
      <c r="AF30" s="75"/>
      <c r="AG30" s="74"/>
      <c r="AH30" s="74"/>
      <c r="AI30" s="74"/>
      <c r="AK30" s="74"/>
      <c r="AL30" s="74"/>
      <c r="AM30" s="74"/>
      <c r="AN30" s="75"/>
      <c r="AO30" s="74"/>
      <c r="AP30" s="74"/>
      <c r="AQ30" s="74"/>
      <c r="AR30" s="75"/>
      <c r="AS30" s="74"/>
      <c r="AT30" s="74"/>
      <c r="AU30" s="74"/>
    </row>
    <row r="31" spans="5:47">
      <c r="E31" s="74"/>
      <c r="F31" s="74"/>
      <c r="G31" s="74"/>
      <c r="H31" s="75"/>
      <c r="I31" s="74"/>
      <c r="J31" s="74"/>
      <c r="K31" s="74"/>
      <c r="L31" s="75"/>
      <c r="M31" s="74"/>
      <c r="N31" s="74"/>
      <c r="O31" s="74"/>
      <c r="P31" s="75"/>
      <c r="Q31" s="74"/>
      <c r="R31" s="74"/>
      <c r="S31" s="74"/>
      <c r="U31" s="74"/>
      <c r="V31" s="74"/>
      <c r="W31" s="74"/>
      <c r="X31" s="75"/>
      <c r="Y31" s="74"/>
      <c r="Z31" s="74"/>
      <c r="AA31" s="74"/>
      <c r="AB31" s="75"/>
      <c r="AC31" s="74"/>
      <c r="AD31" s="74"/>
      <c r="AE31" s="74"/>
      <c r="AF31" s="75"/>
      <c r="AG31" s="74"/>
      <c r="AH31" s="74"/>
      <c r="AI31" s="74"/>
      <c r="AK31" s="74"/>
      <c r="AL31" s="74"/>
      <c r="AM31" s="74"/>
      <c r="AN31" s="75"/>
      <c r="AO31" s="74"/>
      <c r="AP31" s="74"/>
      <c r="AQ31" s="74"/>
      <c r="AR31" s="75"/>
      <c r="AS31" s="74"/>
      <c r="AT31" s="74"/>
      <c r="AU31" s="74"/>
    </row>
    <row r="32" spans="5:47"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U32" s="76"/>
      <c r="V32" s="76"/>
      <c r="W32" s="88"/>
      <c r="X32" s="88"/>
      <c r="Y32" s="76"/>
      <c r="Z32" s="76"/>
      <c r="AA32" s="88"/>
      <c r="AB32" s="88"/>
      <c r="AC32" s="88"/>
      <c r="AD32" s="88"/>
      <c r="AE32" s="88"/>
      <c r="AF32" s="75"/>
      <c r="AG32" s="76"/>
      <c r="AH32" s="76"/>
      <c r="AI32" s="88"/>
      <c r="AJ32" s="87"/>
      <c r="AK32" s="76"/>
      <c r="AL32" s="76"/>
      <c r="AM32" s="75"/>
      <c r="AN32" s="75"/>
      <c r="AO32" s="103"/>
      <c r="AP32" s="103"/>
      <c r="AQ32" s="103"/>
      <c r="AR32" s="75"/>
      <c r="AS32" s="103"/>
      <c r="AT32" s="103"/>
      <c r="AU32" s="103"/>
    </row>
    <row r="33" spans="9:47">
      <c r="I33" s="76"/>
      <c r="J33" s="76"/>
      <c r="K33" s="87"/>
      <c r="L33" s="87"/>
      <c r="M33" s="87"/>
      <c r="N33" s="87"/>
      <c r="O33" s="87"/>
      <c r="P33" s="87"/>
      <c r="Q33" s="89"/>
      <c r="R33" s="89"/>
      <c r="U33" s="76"/>
      <c r="V33" s="76"/>
      <c r="W33" s="87"/>
      <c r="X33" s="87"/>
      <c r="Y33" s="76"/>
      <c r="Z33" s="76"/>
      <c r="AA33" s="87"/>
      <c r="AB33" s="87"/>
      <c r="AC33" s="76"/>
      <c r="AD33" s="76"/>
      <c r="AE33" s="87"/>
      <c r="AG33" s="89"/>
      <c r="AH33" s="89"/>
      <c r="AI33" s="87"/>
      <c r="AJ33" s="87"/>
      <c r="AK33" s="76"/>
      <c r="AL33" s="76"/>
      <c r="AM33" s="75"/>
      <c r="AN33" s="75"/>
      <c r="AO33" s="103"/>
      <c r="AP33" s="103"/>
      <c r="AQ33" s="103"/>
      <c r="AR33" s="75"/>
      <c r="AS33" s="103"/>
      <c r="AT33" s="103"/>
      <c r="AU33" s="103"/>
    </row>
    <row r="34" spans="9:47">
      <c r="I34" s="76"/>
      <c r="J34" s="76"/>
      <c r="K34" s="87"/>
      <c r="L34" s="87"/>
      <c r="M34" s="87"/>
      <c r="N34" s="87"/>
      <c r="O34" s="87"/>
      <c r="P34" s="87"/>
      <c r="Q34" s="89"/>
      <c r="R34" s="89"/>
      <c r="U34" s="76"/>
      <c r="V34" s="76"/>
      <c r="W34" s="87"/>
      <c r="X34" s="87"/>
      <c r="Y34" s="76"/>
      <c r="Z34" s="76"/>
      <c r="AA34" s="87"/>
      <c r="AB34" s="87"/>
      <c r="AC34" s="76"/>
      <c r="AD34" s="76"/>
      <c r="AE34" s="87"/>
      <c r="AG34" s="89"/>
      <c r="AH34" s="89"/>
      <c r="AI34" s="87"/>
      <c r="AJ34" s="87"/>
      <c r="AK34" s="76"/>
      <c r="AL34" s="76"/>
      <c r="AM34" s="75"/>
      <c r="AN34" s="75"/>
      <c r="AO34" s="75"/>
      <c r="AP34" s="75"/>
      <c r="AQ34" s="75"/>
      <c r="AR34" s="75"/>
      <c r="AS34" s="75"/>
      <c r="AT34" s="75"/>
      <c r="AU34" s="75"/>
    </row>
    <row r="35" spans="9:31">
      <c r="I35" s="76"/>
      <c r="J35" s="76"/>
      <c r="K35" s="87"/>
      <c r="L35" s="87"/>
      <c r="M35" s="76"/>
      <c r="N35" s="76"/>
      <c r="O35" s="87"/>
      <c r="P35" s="87"/>
      <c r="Q35" s="89"/>
      <c r="R35" s="89"/>
      <c r="U35" s="90"/>
      <c r="V35" s="90"/>
      <c r="W35" s="87"/>
      <c r="X35" s="87"/>
      <c r="Y35" s="87"/>
      <c r="Z35" s="87"/>
      <c r="AA35" s="87"/>
      <c r="AB35" s="87"/>
      <c r="AC35" s="76"/>
      <c r="AD35" s="76"/>
      <c r="AE35" s="87"/>
    </row>
    <row r="36" spans="9:31">
      <c r="I36" s="87"/>
      <c r="J36" s="87"/>
      <c r="K36" s="87"/>
      <c r="L36" s="87"/>
      <c r="M36" s="76"/>
      <c r="N36" s="76"/>
      <c r="O36" s="87"/>
      <c r="P36" s="87"/>
      <c r="Q36" s="87"/>
      <c r="R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</row>
    <row r="37" spans="9:18">
      <c r="I37" s="87"/>
      <c r="J37" s="87"/>
      <c r="K37" s="87"/>
      <c r="L37" s="87"/>
      <c r="M37" s="76"/>
      <c r="N37" s="76"/>
      <c r="O37" s="87"/>
      <c r="P37" s="87"/>
      <c r="Q37" s="87"/>
      <c r="R37" s="87"/>
    </row>
    <row r="39" spans="5:6">
      <c r="E39" s="76"/>
      <c r="F39" s="76"/>
    </row>
    <row r="40" spans="5:6">
      <c r="E40" s="76"/>
      <c r="F40" s="76"/>
    </row>
    <row r="41" spans="5:6">
      <c r="E41" s="76"/>
      <c r="F41" s="76"/>
    </row>
  </sheetData>
  <mergeCells count="69">
    <mergeCell ref="A2:T2"/>
    <mergeCell ref="A3:T3"/>
    <mergeCell ref="B5:D5"/>
    <mergeCell ref="E5:H5"/>
    <mergeCell ref="I5:L5"/>
    <mergeCell ref="M5:P5"/>
    <mergeCell ref="Q5:T5"/>
    <mergeCell ref="U5:X5"/>
    <mergeCell ref="Y5:AB5"/>
    <mergeCell ref="AC5:AF5"/>
    <mergeCell ref="AG5:AJ5"/>
    <mergeCell ref="AK5:AN5"/>
    <mergeCell ref="AO5:AR5"/>
    <mergeCell ref="AS5:AV5"/>
    <mergeCell ref="AW5:AZ5"/>
    <mergeCell ref="B22:D22"/>
    <mergeCell ref="E22:G22"/>
    <mergeCell ref="I22:K22"/>
    <mergeCell ref="M22:O22"/>
    <mergeCell ref="Q22:S22"/>
    <mergeCell ref="U22:W22"/>
    <mergeCell ref="Y22:AA22"/>
    <mergeCell ref="AC22:AE22"/>
    <mergeCell ref="AG22:AI22"/>
    <mergeCell ref="AK22:AM22"/>
    <mergeCell ref="AO22:AQ22"/>
    <mergeCell ref="AS22:AU22"/>
    <mergeCell ref="AW22:AY22"/>
    <mergeCell ref="E29:K29"/>
    <mergeCell ref="M29:O29"/>
    <mergeCell ref="Q29:S29"/>
    <mergeCell ref="E30:G30"/>
    <mergeCell ref="I30:K30"/>
    <mergeCell ref="M30:O30"/>
    <mergeCell ref="Q30:S30"/>
    <mergeCell ref="U30:W30"/>
    <mergeCell ref="Y30:AA30"/>
    <mergeCell ref="AC30:AE30"/>
    <mergeCell ref="AG30:AI30"/>
    <mergeCell ref="AK30:AM30"/>
    <mergeCell ref="AO30:AQ30"/>
    <mergeCell ref="AS30:AU30"/>
    <mergeCell ref="E31:G31"/>
    <mergeCell ref="I31:K31"/>
    <mergeCell ref="M31:O31"/>
    <mergeCell ref="Q31:S31"/>
    <mergeCell ref="U31:W31"/>
    <mergeCell ref="Y31:AA31"/>
    <mergeCell ref="AC31:AE31"/>
    <mergeCell ref="AG31:AI31"/>
    <mergeCell ref="AK31:AM31"/>
    <mergeCell ref="AO31:AQ31"/>
    <mergeCell ref="AS31:AU31"/>
    <mergeCell ref="A5:A6"/>
    <mergeCell ref="A22:A23"/>
    <mergeCell ref="H22:H27"/>
    <mergeCell ref="L22:L27"/>
    <mergeCell ref="P22:P27"/>
    <mergeCell ref="T22:T27"/>
    <mergeCell ref="X22:X27"/>
    <mergeCell ref="AB22:AB27"/>
    <mergeCell ref="AF22:AF27"/>
    <mergeCell ref="AJ22:AJ27"/>
    <mergeCell ref="AN22:AN27"/>
    <mergeCell ref="AR22:AR27"/>
    <mergeCell ref="AV22:AV27"/>
    <mergeCell ref="E16:S17"/>
    <mergeCell ref="AS32:AU33"/>
    <mergeCell ref="AO32:AQ33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M45" sqref="M45"/>
    </sheetView>
  </sheetViews>
  <sheetFormatPr defaultColWidth="11" defaultRowHeight="15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Ficha24_Sustitucion_Cama</vt:lpstr>
      <vt:lpstr>Ficha_24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Juan Carlos Liviapoma Pacheco</cp:lastModifiedBy>
  <dcterms:created xsi:type="dcterms:W3CDTF">2022-01-31T20:46:00Z</dcterms:created>
  <dcterms:modified xsi:type="dcterms:W3CDTF">2026-01-14T06:26:30Z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AA3B873F89E842EC85B15B4E915A7169_12</vt:lpwstr>
  </property>
  <property fmtid="{D5CDD505-2E9C-101B-9397-08002B2CF9AE}" pid="3" name="KSOProductBuildVer">
    <vt:lpwstr>3082-12.2.0.23196</vt:lpwstr>
  </property>
</Properties>
</file>